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NAS42980D\home\ДУМА\Электронные документы\2025\10. Октябрь\29.10.2025 Заседание Думы СМО\3. О внесении изм. в бюджет\"/>
    </mc:Choice>
  </mc:AlternateContent>
  <xr:revisionPtr revIDLastSave="0" documentId="13_ncr:1_{25AE8904-C887-4F58-AE4F-1E728624102E}" xr6:coauthVersionLast="47" xr6:coauthVersionMax="47" xr10:uidLastSave="{00000000-0000-0000-0000-000000000000}"/>
  <bookViews>
    <workbookView xWindow="1200" yWindow="2565" windowWidth="19020" windowHeight="13035" activeTab="4" xr2:uid="{00000000-000D-0000-FFFF-FFFF00000000}"/>
  </bookViews>
  <sheets>
    <sheet name="Дх" sheetId="24" r:id="rId1"/>
    <sheet name="МП " sheetId="15" r:id="rId2"/>
    <sheet name="вед." sheetId="14" r:id="rId3"/>
    <sheet name="источ." sheetId="17" r:id="rId4"/>
    <sheet name="госполном" sheetId="20" r:id="rId5"/>
  </sheets>
  <definedNames>
    <definedName name="_xlnm._FilterDatabase" localSheetId="2" hidden="1">вед.!$A$17:$AE$1045</definedName>
    <definedName name="_xlnm._FilterDatabase" localSheetId="4" hidden="1">госполном!#REF!</definedName>
    <definedName name="_xlnm._FilterDatabase" localSheetId="1" hidden="1">'МП '!$A$15:$V$564</definedName>
    <definedName name="APPT" localSheetId="2">вед.!$A$26</definedName>
    <definedName name="FIO" localSheetId="2">вед.!#REF!</definedName>
    <definedName name="LAST_CELL" localSheetId="2">вед.!#REF!</definedName>
    <definedName name="SIGN" localSheetId="2">вед.!$A$26:$E$27</definedName>
    <definedName name="_xlnm.Print_Titles" localSheetId="2">вед.!$14:$16</definedName>
    <definedName name="_xlnm.Print_Titles" localSheetId="4">госполном!$14:$15</definedName>
    <definedName name="_xlnm.Print_Titles" localSheetId="0">Дх!$14:$15</definedName>
    <definedName name="_xlnm.Print_Titles" localSheetId="1">'МП '!$14:$15</definedName>
  </definedNames>
  <calcPr calcId="181029"/>
</workbook>
</file>

<file path=xl/calcChain.xml><?xml version="1.0" encoding="utf-8"?>
<calcChain xmlns="http://schemas.openxmlformats.org/spreadsheetml/2006/main">
  <c r="C20" i="17" l="1"/>
  <c r="O111" i="14" l="1"/>
  <c r="G71" i="24" l="1"/>
  <c r="G70" i="24"/>
  <c r="G69" i="24"/>
  <c r="G68" i="24" s="1"/>
  <c r="E68" i="24"/>
  <c r="E67" i="24"/>
  <c r="G67" i="24" s="1"/>
  <c r="G65" i="24" s="1"/>
  <c r="G66" i="24"/>
  <c r="F65" i="24"/>
  <c r="F55" i="24" s="1"/>
  <c r="D65" i="24"/>
  <c r="G64" i="24"/>
  <c r="G63" i="24"/>
  <c r="F63" i="24"/>
  <c r="E63" i="24"/>
  <c r="M62" i="24"/>
  <c r="M61" i="24" s="1"/>
  <c r="J62" i="24"/>
  <c r="J61" i="24" s="1"/>
  <c r="G62" i="24"/>
  <c r="G61" i="24" s="1"/>
  <c r="K61" i="24"/>
  <c r="H61" i="24"/>
  <c r="E61" i="24"/>
  <c r="D61" i="24"/>
  <c r="C61" i="24"/>
  <c r="M60" i="24"/>
  <c r="J60" i="24"/>
  <c r="G60" i="24"/>
  <c r="M59" i="24"/>
  <c r="J59" i="24"/>
  <c r="G59" i="24"/>
  <c r="M58" i="24"/>
  <c r="J58" i="24"/>
  <c r="G58" i="24"/>
  <c r="M57" i="24"/>
  <c r="J57" i="24"/>
  <c r="G57" i="24"/>
  <c r="K56" i="24"/>
  <c r="K55" i="24" s="1"/>
  <c r="H56" i="24"/>
  <c r="H55" i="24" s="1"/>
  <c r="F56" i="24"/>
  <c r="E56" i="24"/>
  <c r="D56" i="24"/>
  <c r="C56" i="24"/>
  <c r="C55" i="24" s="1"/>
  <c r="G54" i="24"/>
  <c r="G52" i="24" s="1"/>
  <c r="G53" i="24"/>
  <c r="M52" i="24"/>
  <c r="K52" i="24"/>
  <c r="J52" i="24"/>
  <c r="H52" i="24"/>
  <c r="F52" i="24"/>
  <c r="E52" i="24"/>
  <c r="M51" i="24"/>
  <c r="J51" i="24"/>
  <c r="G51" i="24"/>
  <c r="G50" i="24"/>
  <c r="M49" i="24"/>
  <c r="J49" i="24"/>
  <c r="G49" i="24"/>
  <c r="M48" i="24"/>
  <c r="J48" i="24"/>
  <c r="G48" i="24"/>
  <c r="M47" i="24"/>
  <c r="J47" i="24"/>
  <c r="J46" i="24" s="1"/>
  <c r="G47" i="24"/>
  <c r="K46" i="24"/>
  <c r="H46" i="24"/>
  <c r="F46" i="24"/>
  <c r="E46" i="24"/>
  <c r="M45" i="24"/>
  <c r="J45" i="24"/>
  <c r="J43" i="24" s="1"/>
  <c r="G45" i="24"/>
  <c r="M44" i="24"/>
  <c r="J44" i="24"/>
  <c r="G44" i="24"/>
  <c r="K43" i="24"/>
  <c r="H43" i="24"/>
  <c r="F43" i="24"/>
  <c r="E43" i="24"/>
  <c r="M42" i="24"/>
  <c r="M41" i="24" s="1"/>
  <c r="M39" i="24" s="1"/>
  <c r="J42" i="24"/>
  <c r="J41" i="24" s="1"/>
  <c r="G42" i="24"/>
  <c r="G41" i="24" s="1"/>
  <c r="G39" i="24" s="1"/>
  <c r="K41" i="24"/>
  <c r="K39" i="24" s="1"/>
  <c r="H41" i="24"/>
  <c r="H39" i="24" s="1"/>
  <c r="E41" i="24"/>
  <c r="M40" i="24"/>
  <c r="J40" i="24"/>
  <c r="G40" i="24"/>
  <c r="F39" i="24"/>
  <c r="E39" i="24"/>
  <c r="M38" i="24"/>
  <c r="J38" i="24"/>
  <c r="G38" i="24"/>
  <c r="M37" i="24"/>
  <c r="J37" i="24"/>
  <c r="G37" i="24"/>
  <c r="M36" i="24"/>
  <c r="J36" i="24"/>
  <c r="G36" i="24"/>
  <c r="M35" i="24"/>
  <c r="J35" i="24"/>
  <c r="G35" i="24"/>
  <c r="M34" i="24"/>
  <c r="J34" i="24"/>
  <c r="G34" i="24"/>
  <c r="M33" i="24"/>
  <c r="J33" i="24"/>
  <c r="G33" i="24"/>
  <c r="K32" i="24"/>
  <c r="H32" i="24"/>
  <c r="E32" i="24"/>
  <c r="D32" i="24"/>
  <c r="C32" i="24"/>
  <c r="M31" i="24"/>
  <c r="M29" i="24" s="1"/>
  <c r="J31" i="24"/>
  <c r="J29" i="24" s="1"/>
  <c r="G31" i="24"/>
  <c r="M30" i="24"/>
  <c r="J30" i="24"/>
  <c r="G30" i="24"/>
  <c r="G29" i="24" s="1"/>
  <c r="E30" i="24"/>
  <c r="E29" i="24" s="1"/>
  <c r="K29" i="24"/>
  <c r="H29" i="24"/>
  <c r="D29" i="24"/>
  <c r="C29" i="24"/>
  <c r="M28" i="24"/>
  <c r="J28" i="24"/>
  <c r="G28" i="24"/>
  <c r="M27" i="24"/>
  <c r="J27" i="24"/>
  <c r="G27" i="24"/>
  <c r="L26" i="24"/>
  <c r="K26" i="24"/>
  <c r="I26" i="24"/>
  <c r="H26" i="24"/>
  <c r="F26" i="24"/>
  <c r="E26" i="24"/>
  <c r="D26" i="24"/>
  <c r="C26" i="24"/>
  <c r="M25" i="24"/>
  <c r="J25" i="24"/>
  <c r="G25" i="24"/>
  <c r="M24" i="24"/>
  <c r="J24" i="24"/>
  <c r="G24" i="24"/>
  <c r="M23" i="24"/>
  <c r="M22" i="24" s="1"/>
  <c r="J23" i="24"/>
  <c r="G23" i="24"/>
  <c r="K22" i="24"/>
  <c r="H22" i="24"/>
  <c r="E22" i="24"/>
  <c r="D22" i="24"/>
  <c r="C22" i="24"/>
  <c r="M21" i="24"/>
  <c r="J21" i="24"/>
  <c r="E21" i="24"/>
  <c r="G21" i="24" s="1"/>
  <c r="M20" i="24"/>
  <c r="J20" i="24"/>
  <c r="J19" i="24" s="1"/>
  <c r="E20" i="24"/>
  <c r="E19" i="24" s="1"/>
  <c r="K19" i="24"/>
  <c r="H19" i="24"/>
  <c r="D19" i="24"/>
  <c r="M18" i="24"/>
  <c r="M17" i="24" s="1"/>
  <c r="J18" i="24"/>
  <c r="J17" i="24" s="1"/>
  <c r="G18" i="24"/>
  <c r="L17" i="24"/>
  <c r="L16" i="24" s="1"/>
  <c r="L72" i="24" s="1"/>
  <c r="K17" i="24"/>
  <c r="I17" i="24"/>
  <c r="H17" i="24"/>
  <c r="G17" i="24"/>
  <c r="F17" i="24"/>
  <c r="E17" i="24"/>
  <c r="D17" i="24"/>
  <c r="C16" i="24" l="1"/>
  <c r="J39" i="24"/>
  <c r="M19" i="24"/>
  <c r="G22" i="24"/>
  <c r="I16" i="24"/>
  <c r="I72" i="24" s="1"/>
  <c r="J26" i="24"/>
  <c r="M26" i="24"/>
  <c r="G26" i="24"/>
  <c r="J22" i="24"/>
  <c r="J16" i="24" s="1"/>
  <c r="M46" i="24"/>
  <c r="F16" i="24"/>
  <c r="F72" i="24" s="1"/>
  <c r="E55" i="24"/>
  <c r="M32" i="24"/>
  <c r="G43" i="24"/>
  <c r="G46" i="24"/>
  <c r="D16" i="24"/>
  <c r="G20" i="24"/>
  <c r="G32" i="24"/>
  <c r="J32" i="24"/>
  <c r="H16" i="24"/>
  <c r="H72" i="24" s="1"/>
  <c r="M43" i="24"/>
  <c r="J56" i="24"/>
  <c r="J55" i="24" s="1"/>
  <c r="M56" i="24"/>
  <c r="M55" i="24" s="1"/>
  <c r="G56" i="24"/>
  <c r="G55" i="24" s="1"/>
  <c r="D55" i="24"/>
  <c r="E65" i="24"/>
  <c r="C72" i="24"/>
  <c r="E16" i="24"/>
  <c r="G19" i="24"/>
  <c r="K16" i="24"/>
  <c r="K72" i="24" s="1"/>
  <c r="C74" i="24"/>
  <c r="C76" i="24" s="1"/>
  <c r="O275" i="14"/>
  <c r="G16" i="24" l="1"/>
  <c r="E72" i="24"/>
  <c r="M16" i="24"/>
  <c r="G72" i="24"/>
  <c r="D72" i="24"/>
  <c r="D79" i="24" s="1"/>
  <c r="J72" i="24"/>
  <c r="M72" i="24"/>
  <c r="O841" i="14" l="1"/>
  <c r="E20" i="17" l="1"/>
  <c r="E17" i="17"/>
  <c r="D20" i="17"/>
  <c r="D17" i="17"/>
  <c r="C17" i="17"/>
  <c r="AC1041" i="14" l="1"/>
  <c r="AC1040" i="14" s="1"/>
  <c r="AC1039" i="14" s="1"/>
  <c r="AC1037" i="14"/>
  <c r="AC1036" i="14" s="1"/>
  <c r="AC1035" i="14" s="1"/>
  <c r="AC1034" i="14" s="1"/>
  <c r="AC1033" i="14" s="1"/>
  <c r="AC1032" i="14" s="1"/>
  <c r="AC1030" i="14"/>
  <c r="AC1028" i="14"/>
  <c r="AC1023" i="14"/>
  <c r="AC1022" i="14" s="1"/>
  <c r="AC1021" i="14" s="1"/>
  <c r="AC1018" i="14"/>
  <c r="AC1017" i="14" s="1"/>
  <c r="AC1016" i="14" s="1"/>
  <c r="AC1012" i="14"/>
  <c r="AC1010" i="14"/>
  <c r="AC1004" i="14"/>
  <c r="AC1000" i="14"/>
  <c r="AC990" i="14"/>
  <c r="AC989" i="14" s="1"/>
  <c r="AC988" i="14" s="1"/>
  <c r="AC987" i="14" s="1"/>
  <c r="AC986" i="14" s="1"/>
  <c r="AC984" i="14"/>
  <c r="AC983" i="14" s="1"/>
  <c r="AC982" i="14" s="1"/>
  <c r="AC981" i="14" s="1"/>
  <c r="AC980" i="14" s="1"/>
  <c r="AC972" i="14"/>
  <c r="AC971" i="14" s="1"/>
  <c r="AC969" i="14"/>
  <c r="AC965" i="14"/>
  <c r="AC963" i="14"/>
  <c r="AC958" i="14"/>
  <c r="AC957" i="14" s="1"/>
  <c r="AC956" i="14" s="1"/>
  <c r="AC955" i="14" s="1"/>
  <c r="AC951" i="14"/>
  <c r="AC950" i="14" s="1"/>
  <c r="AC949" i="14" s="1"/>
  <c r="AC948" i="14" s="1"/>
  <c r="AC947" i="14" s="1"/>
  <c r="AC946" i="14" s="1"/>
  <c r="AC944" i="14"/>
  <c r="AC943" i="14" s="1"/>
  <c r="AC942" i="14" s="1"/>
  <c r="AC941" i="14" s="1"/>
  <c r="AC940" i="14" s="1"/>
  <c r="AC938" i="14"/>
  <c r="AC937" i="14" s="1"/>
  <c r="AC936" i="14" s="1"/>
  <c r="AC935" i="14" s="1"/>
  <c r="AC933" i="14"/>
  <c r="AC932" i="14" s="1"/>
  <c r="AC931" i="14" s="1"/>
  <c r="AC930" i="14" s="1"/>
  <c r="AC926" i="14"/>
  <c r="AC925" i="14" s="1"/>
  <c r="AC924" i="14" s="1"/>
  <c r="AC923" i="14" s="1"/>
  <c r="AC922" i="14" s="1"/>
  <c r="AC921" i="14" s="1"/>
  <c r="AC917" i="14"/>
  <c r="AC916" i="14" s="1"/>
  <c r="AC914" i="14"/>
  <c r="AC913" i="14" s="1"/>
  <c r="AC911" i="14"/>
  <c r="AC910" i="14" s="1"/>
  <c r="AC906" i="14"/>
  <c r="AC902" i="14"/>
  <c r="AC901" i="14" s="1"/>
  <c r="AC900" i="14" s="1"/>
  <c r="AC898" i="14"/>
  <c r="AC895" i="14"/>
  <c r="AC889" i="14"/>
  <c r="AC887" i="14"/>
  <c r="AC885" i="14"/>
  <c r="AC883" i="14"/>
  <c r="AC881" i="14"/>
  <c r="AC879" i="14"/>
  <c r="AC875" i="14"/>
  <c r="AC873" i="14"/>
  <c r="AC871" i="14"/>
  <c r="AC867" i="14"/>
  <c r="AC865" i="14"/>
  <c r="AC858" i="14"/>
  <c r="AC857" i="14" s="1"/>
  <c r="AC856" i="14" s="1"/>
  <c r="AC854" i="14"/>
  <c r="AC851" i="14" s="1"/>
  <c r="AC850" i="14" s="1"/>
  <c r="AC846" i="14"/>
  <c r="AC845" i="14" s="1"/>
  <c r="AC844" i="14" s="1"/>
  <c r="AC843" i="14" s="1"/>
  <c r="AC842" i="14" s="1"/>
  <c r="AC840" i="14"/>
  <c r="AC839" i="14" s="1"/>
  <c r="AC838" i="14" s="1"/>
  <c r="AC836" i="14"/>
  <c r="AC834" i="14"/>
  <c r="AC821" i="14"/>
  <c r="AC820" i="14" s="1"/>
  <c r="AC819" i="14" s="1"/>
  <c r="AC818" i="14" s="1"/>
  <c r="AC817" i="14" s="1"/>
  <c r="AC816" i="14" s="1"/>
  <c r="AC814" i="14"/>
  <c r="AC813" i="14" s="1"/>
  <c r="AC812" i="14" s="1"/>
  <c r="AC811" i="14" s="1"/>
  <c r="AC810" i="14" s="1"/>
  <c r="AC809" i="14" s="1"/>
  <c r="AC805" i="14"/>
  <c r="AC804" i="14" s="1"/>
  <c r="AC803" i="14" s="1"/>
  <c r="AC802" i="14" s="1"/>
  <c r="AC801" i="14" s="1"/>
  <c r="AC800" i="14" s="1"/>
  <c r="AC798" i="14"/>
  <c r="AC792" i="14"/>
  <c r="AC791" i="14" s="1"/>
  <c r="AC790" i="14" s="1"/>
  <c r="AC789" i="14" s="1"/>
  <c r="AC787" i="14"/>
  <c r="AC784" i="14"/>
  <c r="AC782" i="14"/>
  <c r="AC770" i="14"/>
  <c r="AC769" i="14" s="1"/>
  <c r="AC766" i="14"/>
  <c r="AC765" i="14" s="1"/>
  <c r="AC760" i="14"/>
  <c r="AC756" i="14"/>
  <c r="AC754" i="14"/>
  <c r="AC751" i="14"/>
  <c r="AC748" i="14"/>
  <c r="AC744" i="14"/>
  <c r="AC742" i="14"/>
  <c r="AC738" i="14"/>
  <c r="AC732" i="14"/>
  <c r="AC731" i="14" s="1"/>
  <c r="AC730" i="14" s="1"/>
  <c r="AC729" i="14" s="1"/>
  <c r="AC728" i="14" s="1"/>
  <c r="AC726" i="14"/>
  <c r="AC725" i="14" s="1"/>
  <c r="AC724" i="14" s="1"/>
  <c r="AC723" i="14" s="1"/>
  <c r="AC721" i="14"/>
  <c r="AC720" i="14" s="1"/>
  <c r="AC719" i="14" s="1"/>
  <c r="AC718" i="14" s="1"/>
  <c r="AC715" i="14"/>
  <c r="AC714" i="14" s="1"/>
  <c r="AC713" i="14" s="1"/>
  <c r="AC712" i="14" s="1"/>
  <c r="AC710" i="14"/>
  <c r="AC709" i="14" s="1"/>
  <c r="AC707" i="14"/>
  <c r="AC705" i="14"/>
  <c r="AC703" i="14"/>
  <c r="AC701" i="14"/>
  <c r="AC699" i="14"/>
  <c r="AC697" i="14"/>
  <c r="AC692" i="14"/>
  <c r="AC691" i="14" s="1"/>
  <c r="AC688" i="14"/>
  <c r="AC687" i="14" s="1"/>
  <c r="AC685" i="14"/>
  <c r="AC683" i="14"/>
  <c r="AC681" i="14"/>
  <c r="AC675" i="14"/>
  <c r="AC674" i="14" s="1"/>
  <c r="AC673" i="14" s="1"/>
  <c r="AC672" i="14" s="1"/>
  <c r="AC669" i="14"/>
  <c r="AC667" i="14"/>
  <c r="AC664" i="14" s="1"/>
  <c r="AC662" i="14"/>
  <c r="AC661" i="14" s="1"/>
  <c r="AC658" i="14"/>
  <c r="AC656" i="14"/>
  <c r="AC654" i="14"/>
  <c r="AC646" i="14"/>
  <c r="AC645" i="14" s="1"/>
  <c r="AC644" i="14" s="1"/>
  <c r="AC643" i="14" s="1"/>
  <c r="AC642" i="14" s="1"/>
  <c r="AC641" i="14" s="1"/>
  <c r="AC637" i="14"/>
  <c r="AC630" i="14"/>
  <c r="AC629" i="14" s="1"/>
  <c r="AC628" i="14" s="1"/>
  <c r="AC627" i="14" s="1"/>
  <c r="AC626" i="14" s="1"/>
  <c r="AC625" i="14" s="1"/>
  <c r="AC623" i="14"/>
  <c r="AC622" i="14" s="1"/>
  <c r="AC621" i="14" s="1"/>
  <c r="AC620" i="14" s="1"/>
  <c r="AC619" i="14" s="1"/>
  <c r="AC618" i="14" s="1"/>
  <c r="AC615" i="14"/>
  <c r="AC614" i="14" s="1"/>
  <c r="AC613" i="14" s="1"/>
  <c r="AC612" i="14" s="1"/>
  <c r="AC610" i="14"/>
  <c r="AC609" i="14" s="1"/>
  <c r="AC608" i="14" s="1"/>
  <c r="AC606" i="14"/>
  <c r="AC605" i="14" s="1"/>
  <c r="AC603" i="14"/>
  <c r="AC602" i="14" s="1"/>
  <c r="AC595" i="14"/>
  <c r="AC594" i="14" s="1"/>
  <c r="AC593" i="14" s="1"/>
  <c r="AC592" i="14" s="1"/>
  <c r="AC591" i="14" s="1"/>
  <c r="AC586" i="14"/>
  <c r="AC585" i="14" s="1"/>
  <c r="AC584" i="14" s="1"/>
  <c r="AC583" i="14" s="1"/>
  <c r="AC582" i="14" s="1"/>
  <c r="AC581" i="14" s="1"/>
  <c r="AC579" i="14"/>
  <c r="AC578" i="14" s="1"/>
  <c r="AC577" i="14" s="1"/>
  <c r="AC576" i="14" s="1"/>
  <c r="AC575" i="14" s="1"/>
  <c r="AC574" i="14" s="1"/>
  <c r="AC571" i="14"/>
  <c r="AC570" i="14" s="1"/>
  <c r="AC569" i="14" s="1"/>
  <c r="AC568" i="14" s="1"/>
  <c r="AC567" i="14" s="1"/>
  <c r="AC564" i="14"/>
  <c r="AC563" i="14" s="1"/>
  <c r="AC562" i="14" s="1"/>
  <c r="AC561" i="14" s="1"/>
  <c r="AC560" i="14" s="1"/>
  <c r="AC550" i="14"/>
  <c r="AC549" i="14" s="1"/>
  <c r="AC548" i="14" s="1"/>
  <c r="AC547" i="14" s="1"/>
  <c r="AC546" i="14" s="1"/>
  <c r="AC545" i="14" s="1"/>
  <c r="AC543" i="14"/>
  <c r="AC542" i="14" s="1"/>
  <c r="AC541" i="14" s="1"/>
  <c r="AC539" i="14"/>
  <c r="AC537" i="14"/>
  <c r="AC532" i="14"/>
  <c r="AC531" i="14" s="1"/>
  <c r="AC530" i="14" s="1"/>
  <c r="AC528" i="14"/>
  <c r="AC526" i="14"/>
  <c r="AC521" i="14"/>
  <c r="AC520" i="14" s="1"/>
  <c r="AC519" i="14" s="1"/>
  <c r="AC518" i="14" s="1"/>
  <c r="AC515" i="14"/>
  <c r="AC514" i="14" s="1"/>
  <c r="AC513" i="14" s="1"/>
  <c r="AC511" i="14"/>
  <c r="AC509" i="14"/>
  <c r="AC507" i="14"/>
  <c r="AC501" i="14"/>
  <c r="AC500" i="14" s="1"/>
  <c r="AC499" i="14" s="1"/>
  <c r="AC498" i="14" s="1"/>
  <c r="AC497" i="14" s="1"/>
  <c r="AC495" i="14"/>
  <c r="AC494" i="14" s="1"/>
  <c r="AC493" i="14" s="1"/>
  <c r="AC492" i="14" s="1"/>
  <c r="AC491" i="14" s="1"/>
  <c r="AC488" i="14"/>
  <c r="AC487" i="14" s="1"/>
  <c r="AC486" i="14" s="1"/>
  <c r="AC485" i="14" s="1"/>
  <c r="AC484" i="14" s="1"/>
  <c r="AC482" i="14"/>
  <c r="AC481" i="14" s="1"/>
  <c r="AC480" i="14" s="1"/>
  <c r="AC475" i="14"/>
  <c r="AC474" i="14" s="1"/>
  <c r="AC473" i="14" s="1"/>
  <c r="AC472" i="14" s="1"/>
  <c r="AC471" i="14" s="1"/>
  <c r="AC469" i="14"/>
  <c r="AC467" i="14"/>
  <c r="AC463" i="14"/>
  <c r="AC462" i="14" s="1"/>
  <c r="AC461" i="14" s="1"/>
  <c r="AC458" i="14"/>
  <c r="AC457" i="14" s="1"/>
  <c r="AC456" i="14" s="1"/>
  <c r="AC455" i="14" s="1"/>
  <c r="AC452" i="14"/>
  <c r="AC451" i="14" s="1"/>
  <c r="AC450" i="14" s="1"/>
  <c r="AC449" i="14" s="1"/>
  <c r="AC448" i="14" s="1"/>
  <c r="AC446" i="14"/>
  <c r="AC444" i="14"/>
  <c r="AC441" i="14" s="1"/>
  <c r="AC439" i="14"/>
  <c r="AC437" i="14"/>
  <c r="AC429" i="14"/>
  <c r="AC428" i="14" s="1"/>
  <c r="AC426" i="14"/>
  <c r="AC424" i="14"/>
  <c r="AC417" i="14"/>
  <c r="AC416" i="14" s="1"/>
  <c r="AC415" i="14" s="1"/>
  <c r="AC414" i="14" s="1"/>
  <c r="AC412" i="14"/>
  <c r="AC411" i="14"/>
  <c r="AC410" i="14" s="1"/>
  <c r="AC408" i="14"/>
  <c r="AC407" i="14" s="1"/>
  <c r="AC406" i="14" s="1"/>
  <c r="AC403" i="14"/>
  <c r="AC402" i="14" s="1"/>
  <c r="AC401" i="14" s="1"/>
  <c r="AC400" i="14" s="1"/>
  <c r="AC397" i="14"/>
  <c r="AC396" i="14" s="1"/>
  <c r="AC395" i="14" s="1"/>
  <c r="AC393" i="14"/>
  <c r="AC392" i="14" s="1"/>
  <c r="AC391" i="14" s="1"/>
  <c r="AC389" i="14"/>
  <c r="AC388" i="14" s="1"/>
  <c r="AC386" i="14"/>
  <c r="AC384" i="14"/>
  <c r="AC381" i="14"/>
  <c r="AC379" i="14"/>
  <c r="AC377" i="14"/>
  <c r="AC374" i="14"/>
  <c r="AC372" i="14"/>
  <c r="AC370" i="14"/>
  <c r="AC368" i="14"/>
  <c r="AC366" i="14"/>
  <c r="AC364" i="14"/>
  <c r="AC362" i="14"/>
  <c r="AC359" i="14"/>
  <c r="AC357" i="14"/>
  <c r="AC354" i="14"/>
  <c r="AC352" i="14"/>
  <c r="AC347" i="14"/>
  <c r="AC346" i="14" s="1"/>
  <c r="AC345" i="14" s="1"/>
  <c r="AC344" i="14" s="1"/>
  <c r="AC337" i="14"/>
  <c r="AC336" i="14" s="1"/>
  <c r="AC331" i="14"/>
  <c r="AC330" i="14" s="1"/>
  <c r="AC329" i="14" s="1"/>
  <c r="AC328" i="14" s="1"/>
  <c r="AC327" i="14" s="1"/>
  <c r="AC325" i="14"/>
  <c r="AC323" i="14"/>
  <c r="AC321" i="14"/>
  <c r="AC317" i="14"/>
  <c r="AC314" i="14"/>
  <c r="AC310" i="14"/>
  <c r="AC303" i="14"/>
  <c r="AC302" i="14" s="1"/>
  <c r="AC301" i="14" s="1"/>
  <c r="AC300" i="14" s="1"/>
  <c r="AC296" i="14"/>
  <c r="AC294" i="14"/>
  <c r="AC288" i="14"/>
  <c r="AC287" i="14" s="1"/>
  <c r="AC286" i="14" s="1"/>
  <c r="AC285" i="14" s="1"/>
  <c r="AC283" i="14"/>
  <c r="AC282" i="14" s="1"/>
  <c r="AC281" i="14" s="1"/>
  <c r="AC279" i="14"/>
  <c r="AC276" i="14"/>
  <c r="AC274" i="14"/>
  <c r="AC271" i="14"/>
  <c r="AC269" i="14"/>
  <c r="AC267" i="14"/>
  <c r="AC260" i="14"/>
  <c r="AC259" i="14" s="1"/>
  <c r="AC258" i="14" s="1"/>
  <c r="AC257" i="14" s="1"/>
  <c r="AC256" i="14" s="1"/>
  <c r="AC254" i="14"/>
  <c r="AC253" i="14" s="1"/>
  <c r="AC252" i="14" s="1"/>
  <c r="AC250" i="14"/>
  <c r="AC249" i="14" s="1"/>
  <c r="AC248" i="14" s="1"/>
  <c r="AC244" i="14"/>
  <c r="AC243" i="14" s="1"/>
  <c r="AC242" i="14" s="1"/>
  <c r="AC241" i="14" s="1"/>
  <c r="AC239" i="14"/>
  <c r="AC238" i="14" s="1"/>
  <c r="AC237" i="14" s="1"/>
  <c r="AC236" i="14" s="1"/>
  <c r="AC234" i="14"/>
  <c r="AC233" i="14" s="1"/>
  <c r="AC231" i="14"/>
  <c r="AC230" i="14" s="1"/>
  <c r="AC226" i="14"/>
  <c r="AC224" i="14"/>
  <c r="AC222" i="14"/>
  <c r="AC220" i="14"/>
  <c r="AC213" i="14"/>
  <c r="AC212" i="14" s="1"/>
  <c r="AC210" i="14"/>
  <c r="AC208" i="14"/>
  <c r="AC206" i="14"/>
  <c r="AC204" i="14"/>
  <c r="AC196" i="14"/>
  <c r="AC195" i="14" s="1"/>
  <c r="AC194" i="14" s="1"/>
  <c r="AC192" i="14"/>
  <c r="AC189" i="14"/>
  <c r="AC188" i="14" s="1"/>
  <c r="AC187" i="14" s="1"/>
  <c r="AC181" i="14"/>
  <c r="AC180" i="14" s="1"/>
  <c r="AC179" i="14" s="1"/>
  <c r="AC177" i="14"/>
  <c r="AC176" i="14" s="1"/>
  <c r="AC175" i="14" s="1"/>
  <c r="AC170" i="14"/>
  <c r="AC168" i="14"/>
  <c r="AC167" i="14" s="1"/>
  <c r="AC165" i="14"/>
  <c r="AC163" i="14"/>
  <c r="AC161" i="14"/>
  <c r="AC158" i="14"/>
  <c r="AC156" i="14"/>
  <c r="AC152" i="14"/>
  <c r="AC150" i="14"/>
  <c r="AC148" i="14"/>
  <c r="AC143" i="14"/>
  <c r="AC142" i="14" s="1"/>
  <c r="AC141" i="14" s="1"/>
  <c r="AC138" i="14"/>
  <c r="AC137" i="14" s="1"/>
  <c r="AC136" i="14" s="1"/>
  <c r="AC134" i="14"/>
  <c r="AC132" i="14"/>
  <c r="AC129" i="14"/>
  <c r="AC124" i="14"/>
  <c r="AC123" i="14" s="1"/>
  <c r="AC122" i="14" s="1"/>
  <c r="AC121" i="14" s="1"/>
  <c r="AC119" i="14"/>
  <c r="AC118" i="14" s="1"/>
  <c r="AC116" i="14"/>
  <c r="AC115" i="14" s="1"/>
  <c r="AC110" i="14"/>
  <c r="AC109" i="14" s="1"/>
  <c r="AC108" i="14" s="1"/>
  <c r="AC106" i="14"/>
  <c r="AC105" i="14" s="1"/>
  <c r="AC104" i="14" s="1"/>
  <c r="AC102" i="14"/>
  <c r="AC101" i="14" s="1"/>
  <c r="AC100" i="14" s="1"/>
  <c r="AC99" i="14" s="1"/>
  <c r="AC98" i="14" s="1"/>
  <c r="AC96" i="14"/>
  <c r="AC94" i="14"/>
  <c r="AC91" i="14"/>
  <c r="AC88" i="14"/>
  <c r="AC86" i="14"/>
  <c r="AC84" i="14"/>
  <c r="AC82" i="14"/>
  <c r="AC77" i="14"/>
  <c r="AC72" i="14"/>
  <c r="AC71" i="14" s="1"/>
  <c r="AC70" i="14" s="1"/>
  <c r="AC69" i="14" s="1"/>
  <c r="AC66" i="14"/>
  <c r="AC65" i="14" s="1"/>
  <c r="AC64" i="14" s="1"/>
  <c r="AC59" i="14"/>
  <c r="AC57" i="14"/>
  <c r="AC52" i="14"/>
  <c r="AC51" i="14" s="1"/>
  <c r="AC50" i="14" s="1"/>
  <c r="AC48" i="14"/>
  <c r="AC46" i="14"/>
  <c r="AC43" i="14"/>
  <c r="AC36" i="14"/>
  <c r="AC35" i="14" s="1"/>
  <c r="AC34" i="14" s="1"/>
  <c r="AC33" i="14" s="1"/>
  <c r="AC31" i="14"/>
  <c r="AC30" i="14" s="1"/>
  <c r="AC29" i="14" s="1"/>
  <c r="AC27" i="14"/>
  <c r="AC24" i="14"/>
  <c r="AC22" i="14"/>
  <c r="AC160" i="14" l="1"/>
  <c r="AC56" i="14"/>
  <c r="AC55" i="14" s="1"/>
  <c r="AC54" i="14" s="1"/>
  <c r="AC293" i="14"/>
  <c r="AC292" i="14" s="1"/>
  <c r="AC291" i="14" s="1"/>
  <c r="AC203" i="14"/>
  <c r="AC356" i="14"/>
  <c r="AC466" i="14"/>
  <c r="AC465" i="14" s="1"/>
  <c r="AC114" i="14"/>
  <c r="AC113" i="14" s="1"/>
  <c r="AC797" i="14"/>
  <c r="AC796" i="14" s="1"/>
  <c r="AC795" i="14" s="1"/>
  <c r="AC794" i="14" s="1"/>
  <c r="AC1045" i="14"/>
  <c r="AC737" i="14"/>
  <c r="AC736" i="14" s="1"/>
  <c r="AC636" i="14"/>
  <c r="AC635" i="14" s="1"/>
  <c r="AC634" i="14" s="1"/>
  <c r="AC633" i="14" s="1"/>
  <c r="AC632" i="14" s="1"/>
  <c r="AC1044" i="14"/>
  <c r="AC42" i="14"/>
  <c r="AC41" i="14" s="1"/>
  <c r="AC40" i="14" s="1"/>
  <c r="AC39" i="14" s="1"/>
  <c r="AC266" i="14"/>
  <c r="AC273" i="14"/>
  <c r="AC265" i="14" s="1"/>
  <c r="AC264" i="14" s="1"/>
  <c r="AC263" i="14" s="1"/>
  <c r="AC833" i="14"/>
  <c r="AC832" i="14" s="1"/>
  <c r="AC831" i="14" s="1"/>
  <c r="AC830" i="14" s="1"/>
  <c r="AC76" i="14"/>
  <c r="AC75" i="14" s="1"/>
  <c r="AC74" i="14" s="1"/>
  <c r="AC68" i="14" s="1"/>
  <c r="AC660" i="14"/>
  <c r="AC849" i="14"/>
  <c r="AC848" i="14" s="1"/>
  <c r="AC999" i="14"/>
  <c r="AC998" i="14" s="1"/>
  <c r="AC997" i="14" s="1"/>
  <c r="AC996" i="14" s="1"/>
  <c r="AC376" i="14"/>
  <c r="AC21" i="14"/>
  <c r="AC20" i="14" s="1"/>
  <c r="AC19" i="14" s="1"/>
  <c r="AC18" i="14" s="1"/>
  <c r="AC525" i="14"/>
  <c r="AC524" i="14" s="1"/>
  <c r="AC523" i="14" s="1"/>
  <c r="AC559" i="14"/>
  <c r="AC558" i="14" s="1"/>
  <c r="AC864" i="14"/>
  <c r="AC863" i="14" s="1"/>
  <c r="AC1015" i="14"/>
  <c r="AC174" i="14"/>
  <c r="AC173" i="14" s="1"/>
  <c r="AC147" i="14"/>
  <c r="AC146" i="14" s="1"/>
  <c r="AC140" i="14" s="1"/>
  <c r="AC694" i="14"/>
  <c r="AC690" i="14" s="1"/>
  <c r="AC219" i="14"/>
  <c r="AC218" i="14" s="1"/>
  <c r="AC217" i="14" s="1"/>
  <c r="AC753" i="14"/>
  <c r="AC229" i="14"/>
  <c r="AC228" i="14" s="1"/>
  <c r="AC247" i="14"/>
  <c r="AC246" i="14" s="1"/>
  <c r="AC536" i="14"/>
  <c r="AC535" i="14" s="1"/>
  <c r="AC534" i="14" s="1"/>
  <c r="AC717" i="14"/>
  <c r="AC781" i="14"/>
  <c r="AC780" i="14" s="1"/>
  <c r="AC775" i="14" s="1"/>
  <c r="AC774" i="14" s="1"/>
  <c r="AC186" i="14"/>
  <c r="AC185" i="14" s="1"/>
  <c r="AC128" i="14"/>
  <c r="AC127" i="14" s="1"/>
  <c r="AC126" i="14" s="1"/>
  <c r="AC202" i="14"/>
  <c r="AC201" i="14" s="1"/>
  <c r="AC200" i="14" s="1"/>
  <c r="AC460" i="14"/>
  <c r="AC454" i="14" s="1"/>
  <c r="AC653" i="14"/>
  <c r="AC652" i="14" s="1"/>
  <c r="AC680" i="14"/>
  <c r="AC679" i="14" s="1"/>
  <c r="AC1009" i="14"/>
  <c r="AC1008" i="14" s="1"/>
  <c r="AC1007" i="14" s="1"/>
  <c r="AC405" i="14"/>
  <c r="AC399" i="14" s="1"/>
  <c r="AC506" i="14"/>
  <c r="AC505" i="14" s="1"/>
  <c r="AC504" i="14" s="1"/>
  <c r="AC503" i="14" s="1"/>
  <c r="AC870" i="14"/>
  <c r="AC869" i="14" s="1"/>
  <c r="AC290" i="14"/>
  <c r="AC351" i="14"/>
  <c r="AC601" i="14"/>
  <c r="AC600" i="14" s="1"/>
  <c r="AC599" i="14" s="1"/>
  <c r="AC590" i="14" s="1"/>
  <c r="AC434" i="14"/>
  <c r="AC433" i="14" s="1"/>
  <c r="AC432" i="14" s="1"/>
  <c r="AC309" i="14"/>
  <c r="AC308" i="14" s="1"/>
  <c r="AC307" i="14" s="1"/>
  <c r="AC306" i="14" s="1"/>
  <c r="AC383" i="14"/>
  <c r="AC1027" i="14"/>
  <c r="AC423" i="14"/>
  <c r="AC422" i="14" s="1"/>
  <c r="AC421" i="14" s="1"/>
  <c r="AC420" i="14" s="1"/>
  <c r="AC419" i="14" s="1"/>
  <c r="AC929" i="14"/>
  <c r="AC928" i="14" s="1"/>
  <c r="AC361" i="14"/>
  <c r="AC764" i="14"/>
  <c r="AC763" i="14" s="1"/>
  <c r="AC962" i="14"/>
  <c r="AC961" i="14" s="1"/>
  <c r="AC960" i="14" s="1"/>
  <c r="AC954" i="14" s="1"/>
  <c r="AC953" i="14" s="1"/>
  <c r="AC479" i="14"/>
  <c r="AC478" i="14" s="1"/>
  <c r="AC477" i="14" s="1"/>
  <c r="AC894" i="14"/>
  <c r="AC893" i="14" s="1"/>
  <c r="AC892" i="14" s="1"/>
  <c r="AC909" i="14"/>
  <c r="AC908" i="14" s="1"/>
  <c r="AC747" i="14"/>
  <c r="AC878" i="14"/>
  <c r="AC877" i="14" s="1"/>
  <c r="AC589" i="14" l="1"/>
  <c r="AC112" i="14"/>
  <c r="AC678" i="14"/>
  <c r="AC677" i="14" s="1"/>
  <c r="AC773" i="14"/>
  <c r="AC829" i="14"/>
  <c r="AC651" i="14"/>
  <c r="AC650" i="14" s="1"/>
  <c r="AC63" i="14"/>
  <c r="AC517" i="14"/>
  <c r="AC490" i="14" s="1"/>
  <c r="AC1006" i="14"/>
  <c r="AC994" i="14" s="1"/>
  <c r="AC172" i="14"/>
  <c r="AC920" i="14"/>
  <c r="AC891" i="14"/>
  <c r="AC862" i="14"/>
  <c r="AC861" i="14" s="1"/>
  <c r="AC746" i="14"/>
  <c r="AC735" i="14" s="1"/>
  <c r="AC734" i="14" s="1"/>
  <c r="AC216" i="14"/>
  <c r="AC215" i="14" s="1"/>
  <c r="AC350" i="14"/>
  <c r="AC349" i="14" s="1"/>
  <c r="AC343" i="14" s="1"/>
  <c r="AC305" i="14" s="1"/>
  <c r="AC431" i="14"/>
  <c r="AC649" i="14" l="1"/>
  <c r="AC640" i="14" s="1"/>
  <c r="AC995" i="14"/>
  <c r="AC860" i="14"/>
  <c r="AC808" i="14" s="1"/>
  <c r="AC62" i="14"/>
  <c r="AC1043" i="14" l="1"/>
  <c r="O985" i="14" l="1"/>
  <c r="O1065" i="14" s="1"/>
  <c r="O1067" i="14" s="1"/>
  <c r="D18" i="20" l="1"/>
  <c r="V1041" i="14"/>
  <c r="V1040" i="14" s="1"/>
  <c r="V1039" i="14" s="1"/>
  <c r="V1037" i="14"/>
  <c r="V1036" i="14" s="1"/>
  <c r="V1035" i="14" s="1"/>
  <c r="V1030" i="14"/>
  <c r="V1027" i="14" s="1"/>
  <c r="V1023" i="14"/>
  <c r="V1022" i="14" s="1"/>
  <c r="V1021" i="14" s="1"/>
  <c r="V1018" i="14"/>
  <c r="V1017" i="14" s="1"/>
  <c r="V1016" i="14" s="1"/>
  <c r="V1012" i="14"/>
  <c r="V1010" i="14"/>
  <c r="V1004" i="14"/>
  <c r="V1000" i="14"/>
  <c r="V990" i="14"/>
  <c r="V984" i="14"/>
  <c r="V983" i="14" s="1"/>
  <c r="V982" i="14" s="1"/>
  <c r="V981" i="14" s="1"/>
  <c r="V980" i="14" s="1"/>
  <c r="V972" i="14"/>
  <c r="V971" i="14" s="1"/>
  <c r="V969" i="14"/>
  <c r="V965" i="14"/>
  <c r="V963" i="14"/>
  <c r="V958" i="14"/>
  <c r="V957" i="14" s="1"/>
  <c r="V956" i="14" s="1"/>
  <c r="V955" i="14" s="1"/>
  <c r="V951" i="14"/>
  <c r="V950" i="14" s="1"/>
  <c r="V949" i="14" s="1"/>
  <c r="V948" i="14" s="1"/>
  <c r="V947" i="14" s="1"/>
  <c r="V946" i="14" s="1"/>
  <c r="V944" i="14"/>
  <c r="V943" i="14" s="1"/>
  <c r="V942" i="14" s="1"/>
  <c r="V941" i="14" s="1"/>
  <c r="V940" i="14" s="1"/>
  <c r="V938" i="14"/>
  <c r="V937" i="14" s="1"/>
  <c r="V936" i="14" s="1"/>
  <c r="V935" i="14" s="1"/>
  <c r="V933" i="14"/>
  <c r="V932" i="14" s="1"/>
  <c r="V931" i="14" s="1"/>
  <c r="V930" i="14" s="1"/>
  <c r="V926" i="14"/>
  <c r="V925" i="14" s="1"/>
  <c r="V924" i="14" s="1"/>
  <c r="V923" i="14" s="1"/>
  <c r="V922" i="14" s="1"/>
  <c r="V921" i="14" s="1"/>
  <c r="V917" i="14"/>
  <c r="V916" i="14" s="1"/>
  <c r="V914" i="14"/>
  <c r="V913" i="14" s="1"/>
  <c r="V911" i="14"/>
  <c r="V910" i="14" s="1"/>
  <c r="V906" i="14"/>
  <c r="V902" i="14"/>
  <c r="V898" i="14"/>
  <c r="V895" i="14"/>
  <c r="V889" i="14"/>
  <c r="V887" i="14"/>
  <c r="V885" i="14"/>
  <c r="V883" i="14"/>
  <c r="V881" i="14"/>
  <c r="V879" i="14"/>
  <c r="V875" i="14"/>
  <c r="V873" i="14"/>
  <c r="V871" i="14"/>
  <c r="V867" i="14"/>
  <c r="V865" i="14"/>
  <c r="V858" i="14"/>
  <c r="V857" i="14" s="1"/>
  <c r="V856" i="14" s="1"/>
  <c r="V854" i="14"/>
  <c r="V851" i="14" s="1"/>
  <c r="V850" i="14" s="1"/>
  <c r="V846" i="14"/>
  <c r="V845" i="14" s="1"/>
  <c r="V844" i="14" s="1"/>
  <c r="V843" i="14" s="1"/>
  <c r="V842" i="14" s="1"/>
  <c r="V840" i="14"/>
  <c r="V839" i="14" s="1"/>
  <c r="V838" i="14" s="1"/>
  <c r="V836" i="14"/>
  <c r="V834" i="14"/>
  <c r="V821" i="14"/>
  <c r="V820" i="14" s="1"/>
  <c r="V819" i="14" s="1"/>
  <c r="V818" i="14" s="1"/>
  <c r="V817" i="14" s="1"/>
  <c r="V816" i="14" s="1"/>
  <c r="V814" i="14"/>
  <c r="V813" i="14" s="1"/>
  <c r="V812" i="14" s="1"/>
  <c r="V811" i="14" s="1"/>
  <c r="V810" i="14" s="1"/>
  <c r="V809" i="14" s="1"/>
  <c r="V805" i="14"/>
  <c r="V804" i="14" s="1"/>
  <c r="V803" i="14" s="1"/>
  <c r="V802" i="14" s="1"/>
  <c r="V801" i="14" s="1"/>
  <c r="V800" i="14" s="1"/>
  <c r="V798" i="14"/>
  <c r="V792" i="14"/>
  <c r="V791" i="14" s="1"/>
  <c r="V790" i="14" s="1"/>
  <c r="V789" i="14" s="1"/>
  <c r="V787" i="14"/>
  <c r="V784" i="14"/>
  <c r="V782" i="14"/>
  <c r="V770" i="14"/>
  <c r="V769" i="14" s="1"/>
  <c r="V766" i="14"/>
  <c r="V765" i="14" s="1"/>
  <c r="V760" i="14"/>
  <c r="V756" i="14"/>
  <c r="V754" i="14"/>
  <c r="V751" i="14"/>
  <c r="V748" i="14"/>
  <c r="V744" i="14"/>
  <c r="V742" i="14"/>
  <c r="V738" i="14"/>
  <c r="V732" i="14"/>
  <c r="V731" i="14" s="1"/>
  <c r="V730" i="14" s="1"/>
  <c r="V729" i="14" s="1"/>
  <c r="V728" i="14" s="1"/>
  <c r="V726" i="14"/>
  <c r="V725" i="14" s="1"/>
  <c r="V724" i="14" s="1"/>
  <c r="V723" i="14" s="1"/>
  <c r="V721" i="14"/>
  <c r="V720" i="14" s="1"/>
  <c r="V719" i="14" s="1"/>
  <c r="V718" i="14" s="1"/>
  <c r="V715" i="14"/>
  <c r="V714" i="14" s="1"/>
  <c r="V713" i="14" s="1"/>
  <c r="V712" i="14" s="1"/>
  <c r="V710" i="14"/>
  <c r="V709" i="14" s="1"/>
  <c r="V707" i="14"/>
  <c r="V705" i="14"/>
  <c r="V703" i="14"/>
  <c r="V701" i="14"/>
  <c r="V699" i="14"/>
  <c r="V697" i="14"/>
  <c r="V692" i="14"/>
  <c r="V691" i="14" s="1"/>
  <c r="V688" i="14"/>
  <c r="V687" i="14" s="1"/>
  <c r="V685" i="14"/>
  <c r="V683" i="14"/>
  <c r="V681" i="14"/>
  <c r="V675" i="14"/>
  <c r="V674" i="14" s="1"/>
  <c r="V673" i="14" s="1"/>
  <c r="V672" i="14" s="1"/>
  <c r="V669" i="14"/>
  <c r="V667" i="14"/>
  <c r="V664" i="14" s="1"/>
  <c r="V662" i="14"/>
  <c r="V658" i="14"/>
  <c r="V656" i="14"/>
  <c r="V654" i="14"/>
  <c r="V646" i="14"/>
  <c r="V645" i="14" s="1"/>
  <c r="V644" i="14" s="1"/>
  <c r="V643" i="14" s="1"/>
  <c r="V642" i="14" s="1"/>
  <c r="V641" i="14" s="1"/>
  <c r="V637" i="14"/>
  <c r="V630" i="14"/>
  <c r="V629" i="14" s="1"/>
  <c r="V628" i="14" s="1"/>
  <c r="V627" i="14" s="1"/>
  <c r="V626" i="14" s="1"/>
  <c r="V625" i="14" s="1"/>
  <c r="V623" i="14"/>
  <c r="V622" i="14" s="1"/>
  <c r="V621" i="14" s="1"/>
  <c r="V620" i="14" s="1"/>
  <c r="V619" i="14" s="1"/>
  <c r="V618" i="14" s="1"/>
  <c r="V615" i="14"/>
  <c r="V614" i="14" s="1"/>
  <c r="V613" i="14" s="1"/>
  <c r="V612" i="14" s="1"/>
  <c r="V610" i="14"/>
  <c r="V609" i="14" s="1"/>
  <c r="V608" i="14" s="1"/>
  <c r="V606" i="14"/>
  <c r="V605" i="14" s="1"/>
  <c r="V603" i="14"/>
  <c r="V602" i="14" s="1"/>
  <c r="V595" i="14"/>
  <c r="V594" i="14" s="1"/>
  <c r="V593" i="14" s="1"/>
  <c r="V592" i="14" s="1"/>
  <c r="V591" i="14" s="1"/>
  <c r="V586" i="14"/>
  <c r="V585" i="14" s="1"/>
  <c r="V584" i="14" s="1"/>
  <c r="V583" i="14" s="1"/>
  <c r="V582" i="14" s="1"/>
  <c r="V581" i="14" s="1"/>
  <c r="V579" i="14"/>
  <c r="V578" i="14" s="1"/>
  <c r="V577" i="14" s="1"/>
  <c r="V576" i="14" s="1"/>
  <c r="V575" i="14" s="1"/>
  <c r="V574" i="14" s="1"/>
  <c r="V571" i="14"/>
  <c r="V570" i="14" s="1"/>
  <c r="V569" i="14" s="1"/>
  <c r="V568" i="14" s="1"/>
  <c r="V567" i="14" s="1"/>
  <c r="V564" i="14"/>
  <c r="V563" i="14" s="1"/>
  <c r="V562" i="14" s="1"/>
  <c r="V561" i="14" s="1"/>
  <c r="V560" i="14" s="1"/>
  <c r="V550" i="14"/>
  <c r="V549" i="14" s="1"/>
  <c r="V548" i="14" s="1"/>
  <c r="V547" i="14" s="1"/>
  <c r="V546" i="14" s="1"/>
  <c r="V545" i="14" s="1"/>
  <c r="V543" i="14"/>
  <c r="V542" i="14" s="1"/>
  <c r="V541" i="14" s="1"/>
  <c r="V539" i="14"/>
  <c r="V537" i="14"/>
  <c r="V532" i="14"/>
  <c r="V531" i="14" s="1"/>
  <c r="V530" i="14" s="1"/>
  <c r="V528" i="14"/>
  <c r="V526" i="14"/>
  <c r="V521" i="14"/>
  <c r="V520" i="14" s="1"/>
  <c r="V519" i="14" s="1"/>
  <c r="V518" i="14" s="1"/>
  <c r="V515" i="14"/>
  <c r="V514" i="14" s="1"/>
  <c r="V513" i="14" s="1"/>
  <c r="V511" i="14"/>
  <c r="V509" i="14"/>
  <c r="V507" i="14"/>
  <c r="V501" i="14"/>
  <c r="V500" i="14" s="1"/>
  <c r="V499" i="14" s="1"/>
  <c r="V498" i="14" s="1"/>
  <c r="V497" i="14" s="1"/>
  <c r="V495" i="14"/>
  <c r="V494" i="14" s="1"/>
  <c r="V493" i="14" s="1"/>
  <c r="V492" i="14" s="1"/>
  <c r="V491" i="14" s="1"/>
  <c r="V488" i="14"/>
  <c r="V487" i="14" s="1"/>
  <c r="V486" i="14" s="1"/>
  <c r="V485" i="14" s="1"/>
  <c r="V484" i="14" s="1"/>
  <c r="V482" i="14"/>
  <c r="V481" i="14" s="1"/>
  <c r="V480" i="14" s="1"/>
  <c r="V475" i="14"/>
  <c r="V474" i="14" s="1"/>
  <c r="V473" i="14" s="1"/>
  <c r="V472" i="14" s="1"/>
  <c r="V471" i="14" s="1"/>
  <c r="V469" i="14"/>
  <c r="V467" i="14"/>
  <c r="V463" i="14"/>
  <c r="V462" i="14" s="1"/>
  <c r="V461" i="14" s="1"/>
  <c r="V458" i="14"/>
  <c r="V457" i="14" s="1"/>
  <c r="V456" i="14" s="1"/>
  <c r="V455" i="14" s="1"/>
  <c r="V452" i="14"/>
  <c r="V451" i="14" s="1"/>
  <c r="V450" i="14" s="1"/>
  <c r="V449" i="14" s="1"/>
  <c r="V448" i="14" s="1"/>
  <c r="V446" i="14"/>
  <c r="V444" i="14"/>
  <c r="V439" i="14"/>
  <c r="V437" i="14"/>
  <c r="V429" i="14"/>
  <c r="V428" i="14" s="1"/>
  <c r="V426" i="14"/>
  <c r="V424" i="14"/>
  <c r="V417" i="14"/>
  <c r="V416" i="14" s="1"/>
  <c r="V415" i="14" s="1"/>
  <c r="V414" i="14" s="1"/>
  <c r="V412" i="14"/>
  <c r="V411" i="14" s="1"/>
  <c r="V410" i="14" s="1"/>
  <c r="V408" i="14"/>
  <c r="V407" i="14" s="1"/>
  <c r="V406" i="14" s="1"/>
  <c r="V403" i="14"/>
  <c r="V402" i="14" s="1"/>
  <c r="V401" i="14" s="1"/>
  <c r="V400" i="14" s="1"/>
  <c r="V397" i="14"/>
  <c r="V396" i="14" s="1"/>
  <c r="V395" i="14" s="1"/>
  <c r="V393" i="14"/>
  <c r="V392" i="14" s="1"/>
  <c r="V391" i="14" s="1"/>
  <c r="V389" i="14"/>
  <c r="V388" i="14" s="1"/>
  <c r="V386" i="14"/>
  <c r="V384" i="14"/>
  <c r="V381" i="14"/>
  <c r="V379" i="14"/>
  <c r="V377" i="14"/>
  <c r="V374" i="14"/>
  <c r="V372" i="14"/>
  <c r="V370" i="14"/>
  <c r="V368" i="14"/>
  <c r="V366" i="14"/>
  <c r="V364" i="14"/>
  <c r="V362" i="14"/>
  <c r="V359" i="14"/>
  <c r="V357" i="14"/>
  <c r="V354" i="14"/>
  <c r="V352" i="14"/>
  <c r="V347" i="14"/>
  <c r="V346" i="14" s="1"/>
  <c r="V345" i="14" s="1"/>
  <c r="V344" i="14" s="1"/>
  <c r="V337" i="14"/>
  <c r="V336" i="14" s="1"/>
  <c r="V331" i="14"/>
  <c r="V330" i="14" s="1"/>
  <c r="V325" i="14"/>
  <c r="V323" i="14"/>
  <c r="V321" i="14"/>
  <c r="V317" i="14"/>
  <c r="V314" i="14"/>
  <c r="V310" i="14"/>
  <c r="V303" i="14"/>
  <c r="V302" i="14" s="1"/>
  <c r="V301" i="14" s="1"/>
  <c r="V300" i="14" s="1"/>
  <c r="V296" i="14"/>
  <c r="V294" i="14"/>
  <c r="V288" i="14"/>
  <c r="V287" i="14" s="1"/>
  <c r="V286" i="14" s="1"/>
  <c r="V285" i="14" s="1"/>
  <c r="V283" i="14"/>
  <c r="V282" i="14" s="1"/>
  <c r="V281" i="14" s="1"/>
  <c r="V279" i="14"/>
  <c r="V276" i="14"/>
  <c r="V274" i="14"/>
  <c r="V271" i="14"/>
  <c r="V269" i="14"/>
  <c r="V267" i="14"/>
  <c r="V260" i="14"/>
  <c r="V259" i="14" s="1"/>
  <c r="V258" i="14" s="1"/>
  <c r="V257" i="14" s="1"/>
  <c r="V256" i="14" s="1"/>
  <c r="V254" i="14"/>
  <c r="V253" i="14" s="1"/>
  <c r="V252" i="14" s="1"/>
  <c r="V250" i="14"/>
  <c r="V249" i="14" s="1"/>
  <c r="V248" i="14" s="1"/>
  <c r="V244" i="14"/>
  <c r="V243" i="14" s="1"/>
  <c r="V242" i="14" s="1"/>
  <c r="V241" i="14" s="1"/>
  <c r="V239" i="14"/>
  <c r="V238" i="14" s="1"/>
  <c r="V237" i="14" s="1"/>
  <c r="V236" i="14" s="1"/>
  <c r="V234" i="14"/>
  <c r="V233" i="14" s="1"/>
  <c r="V231" i="14"/>
  <c r="V230" i="14" s="1"/>
  <c r="V226" i="14"/>
  <c r="V224" i="14"/>
  <c r="V222" i="14"/>
  <c r="V220" i="14"/>
  <c r="V213" i="14"/>
  <c r="V212" i="14" s="1"/>
  <c r="V210" i="14"/>
  <c r="V208" i="14"/>
  <c r="V206" i="14"/>
  <c r="V204" i="14"/>
  <c r="V196" i="14"/>
  <c r="V195" i="14" s="1"/>
  <c r="V194" i="14" s="1"/>
  <c r="V192" i="14"/>
  <c r="V189" i="14"/>
  <c r="V181" i="14"/>
  <c r="V180" i="14" s="1"/>
  <c r="V179" i="14" s="1"/>
  <c r="V177" i="14"/>
  <c r="V176" i="14" s="1"/>
  <c r="V175" i="14" s="1"/>
  <c r="V170" i="14"/>
  <c r="V168" i="14"/>
  <c r="V165" i="14"/>
  <c r="V163" i="14"/>
  <c r="V161" i="14"/>
  <c r="V158" i="14"/>
  <c r="V156" i="14"/>
  <c r="V152" i="14"/>
  <c r="V150" i="14"/>
  <c r="V148" i="14"/>
  <c r="V143" i="14"/>
  <c r="V142" i="14" s="1"/>
  <c r="V141" i="14" s="1"/>
  <c r="V138" i="14"/>
  <c r="V137" i="14" s="1"/>
  <c r="V136" i="14" s="1"/>
  <c r="V134" i="14"/>
  <c r="V132" i="14"/>
  <c r="V129" i="14"/>
  <c r="V124" i="14"/>
  <c r="V123" i="14" s="1"/>
  <c r="V122" i="14" s="1"/>
  <c r="V121" i="14" s="1"/>
  <c r="V119" i="14"/>
  <c r="V118" i="14" s="1"/>
  <c r="V116" i="14"/>
  <c r="V115" i="14" s="1"/>
  <c r="V110" i="14"/>
  <c r="V109" i="14" s="1"/>
  <c r="V108" i="14" s="1"/>
  <c r="V106" i="14"/>
  <c r="V105" i="14" s="1"/>
  <c r="V104" i="14" s="1"/>
  <c r="V102" i="14"/>
  <c r="V101" i="14" s="1"/>
  <c r="V100" i="14" s="1"/>
  <c r="V99" i="14" s="1"/>
  <c r="V98" i="14" s="1"/>
  <c r="V96" i="14"/>
  <c r="V94" i="14"/>
  <c r="V91" i="14"/>
  <c r="V88" i="14"/>
  <c r="V86" i="14"/>
  <c r="V84" i="14"/>
  <c r="V82" i="14"/>
  <c r="V77" i="14"/>
  <c r="V72" i="14"/>
  <c r="V71" i="14" s="1"/>
  <c r="V70" i="14" s="1"/>
  <c r="V69" i="14" s="1"/>
  <c r="V66" i="14"/>
  <c r="V65" i="14" s="1"/>
  <c r="V64" i="14" s="1"/>
  <c r="V59" i="14"/>
  <c r="V57" i="14"/>
  <c r="V52" i="14"/>
  <c r="V51" i="14" s="1"/>
  <c r="V50" i="14" s="1"/>
  <c r="V48" i="14"/>
  <c r="V46" i="14"/>
  <c r="V43" i="14"/>
  <c r="V36" i="14"/>
  <c r="V35" i="14" s="1"/>
  <c r="V34" i="14" s="1"/>
  <c r="V33" i="14" s="1"/>
  <c r="V31" i="14"/>
  <c r="V30" i="14" s="1"/>
  <c r="V29" i="14" s="1"/>
  <c r="V27" i="14"/>
  <c r="V24" i="14"/>
  <c r="V22" i="14"/>
  <c r="O1041" i="14"/>
  <c r="O1040" i="14" s="1"/>
  <c r="O1039" i="14" s="1"/>
  <c r="O1037" i="14"/>
  <c r="O1036" i="14" s="1"/>
  <c r="O1035" i="14" s="1"/>
  <c r="O1023" i="14"/>
  <c r="O1022" i="14" s="1"/>
  <c r="O1021" i="14" s="1"/>
  <c r="O1018" i="14"/>
  <c r="O1017" i="14" s="1"/>
  <c r="O1016" i="14" s="1"/>
  <c r="O1012" i="14"/>
  <c r="O1010" i="14"/>
  <c r="O1004" i="14"/>
  <c r="O1000" i="14"/>
  <c r="O990" i="14"/>
  <c r="O984" i="14"/>
  <c r="O983" i="14" s="1"/>
  <c r="O982" i="14" s="1"/>
  <c r="O981" i="14" s="1"/>
  <c r="O980" i="14" s="1"/>
  <c r="O977" i="14"/>
  <c r="O976" i="14" s="1"/>
  <c r="O972" i="14"/>
  <c r="O971" i="14" s="1"/>
  <c r="O969" i="14"/>
  <c r="O967" i="14"/>
  <c r="O965" i="14"/>
  <c r="O963" i="14"/>
  <c r="O958" i="14"/>
  <c r="O957" i="14" s="1"/>
  <c r="O956" i="14" s="1"/>
  <c r="O955" i="14" s="1"/>
  <c r="O951" i="14"/>
  <c r="O950" i="14" s="1"/>
  <c r="O949" i="14" s="1"/>
  <c r="O948" i="14" s="1"/>
  <c r="O947" i="14" s="1"/>
  <c r="O946" i="14" s="1"/>
  <c r="O944" i="14"/>
  <c r="O943" i="14" s="1"/>
  <c r="O942" i="14" s="1"/>
  <c r="O941" i="14" s="1"/>
  <c r="O940" i="14" s="1"/>
  <c r="O938" i="14"/>
  <c r="O937" i="14" s="1"/>
  <c r="O936" i="14" s="1"/>
  <c r="O935" i="14" s="1"/>
  <c r="O933" i="14"/>
  <c r="O932" i="14" s="1"/>
  <c r="O931" i="14" s="1"/>
  <c r="O930" i="14" s="1"/>
  <c r="O926" i="14"/>
  <c r="O925" i="14" s="1"/>
  <c r="O924" i="14" s="1"/>
  <c r="O923" i="14" s="1"/>
  <c r="O922" i="14" s="1"/>
  <c r="O921" i="14" s="1"/>
  <c r="O917" i="14"/>
  <c r="O916" i="14" s="1"/>
  <c r="O914" i="14"/>
  <c r="O913" i="14" s="1"/>
  <c r="O911" i="14"/>
  <c r="O910" i="14" s="1"/>
  <c r="O906" i="14"/>
  <c r="O902" i="14"/>
  <c r="O898" i="14"/>
  <c r="O895" i="14"/>
  <c r="O889" i="14"/>
  <c r="O887" i="14"/>
  <c r="O885" i="14"/>
  <c r="O883" i="14"/>
  <c r="O881" i="14"/>
  <c r="O879" i="14"/>
  <c r="O875" i="14"/>
  <c r="O873" i="14"/>
  <c r="O871" i="14"/>
  <c r="O867" i="14"/>
  <c r="O865" i="14"/>
  <c r="O858" i="14"/>
  <c r="O857" i="14" s="1"/>
  <c r="O856" i="14" s="1"/>
  <c r="O854" i="14"/>
  <c r="O852" i="14"/>
  <c r="O846" i="14"/>
  <c r="O845" i="14" s="1"/>
  <c r="O844" i="14" s="1"/>
  <c r="O843" i="14" s="1"/>
  <c r="O842" i="14" s="1"/>
  <c r="O840" i="14"/>
  <c r="O839" i="14" s="1"/>
  <c r="O838" i="14" s="1"/>
  <c r="O836" i="14"/>
  <c r="O834" i="14"/>
  <c r="O827" i="14"/>
  <c r="O825" i="14"/>
  <c r="O821" i="14"/>
  <c r="O814" i="14"/>
  <c r="O813" i="14" s="1"/>
  <c r="O812" i="14" s="1"/>
  <c r="O811" i="14" s="1"/>
  <c r="O810" i="14" s="1"/>
  <c r="O809" i="14" s="1"/>
  <c r="O805" i="14"/>
  <c r="O804" i="14" s="1"/>
  <c r="O803" i="14" s="1"/>
  <c r="O802" i="14" s="1"/>
  <c r="O801" i="14" s="1"/>
  <c r="O800" i="14" s="1"/>
  <c r="O798" i="14"/>
  <c r="O792" i="14"/>
  <c r="O791" i="14" s="1"/>
  <c r="O790" i="14" s="1"/>
  <c r="O789" i="14" s="1"/>
  <c r="O787" i="14"/>
  <c r="O784" i="14"/>
  <c r="O782" i="14"/>
  <c r="O778" i="14"/>
  <c r="O777" i="14" s="1"/>
  <c r="O776" i="14" s="1"/>
  <c r="O770" i="14"/>
  <c r="O769" i="14" s="1"/>
  <c r="O766" i="14"/>
  <c r="O765" i="14" s="1"/>
  <c r="O760" i="14"/>
  <c r="O756" i="14"/>
  <c r="O754" i="14"/>
  <c r="O751" i="14"/>
  <c r="O748" i="14"/>
  <c r="O744" i="14"/>
  <c r="O742" i="14"/>
  <c r="O738" i="14"/>
  <c r="O732" i="14"/>
  <c r="O731" i="14" s="1"/>
  <c r="O730" i="14" s="1"/>
  <c r="O729" i="14" s="1"/>
  <c r="O728" i="14" s="1"/>
  <c r="O726" i="14"/>
  <c r="O725" i="14" s="1"/>
  <c r="O724" i="14" s="1"/>
  <c r="O723" i="14" s="1"/>
  <c r="O721" i="14"/>
  <c r="O720" i="14" s="1"/>
  <c r="O719" i="14" s="1"/>
  <c r="O718" i="14" s="1"/>
  <c r="O715" i="14"/>
  <c r="O714" i="14" s="1"/>
  <c r="O713" i="14" s="1"/>
  <c r="O712" i="14" s="1"/>
  <c r="O710" i="14"/>
  <c r="O709" i="14" s="1"/>
  <c r="O707" i="14"/>
  <c r="O705" i="14"/>
  <c r="O703" i="14"/>
  <c r="O701" i="14"/>
  <c r="O699" i="14"/>
  <c r="O697" i="14"/>
  <c r="O695" i="14"/>
  <c r="O692" i="14"/>
  <c r="O691" i="14" s="1"/>
  <c r="O688" i="14"/>
  <c r="O687" i="14" s="1"/>
  <c r="O685" i="14"/>
  <c r="O683" i="14"/>
  <c r="O681" i="14"/>
  <c r="O675" i="14"/>
  <c r="O674" i="14" s="1"/>
  <c r="O673" i="14" s="1"/>
  <c r="O672" i="14" s="1"/>
  <c r="O669" i="14"/>
  <c r="O667" i="14"/>
  <c r="O665" i="14"/>
  <c r="O662" i="14"/>
  <c r="O658" i="14"/>
  <c r="O656" i="14"/>
  <c r="O654" i="14"/>
  <c r="O646" i="14"/>
  <c r="O645" i="14" s="1"/>
  <c r="O644" i="14" s="1"/>
  <c r="O643" i="14" s="1"/>
  <c r="O642" i="14" s="1"/>
  <c r="O641" i="14" s="1"/>
  <c r="O637" i="14"/>
  <c r="O636" i="14" s="1"/>
  <c r="O635" i="14" s="1"/>
  <c r="O634" i="14" s="1"/>
  <c r="O633" i="14" s="1"/>
  <c r="O632" i="14" s="1"/>
  <c r="O630" i="14"/>
  <c r="O629" i="14" s="1"/>
  <c r="O628" i="14" s="1"/>
  <c r="O627" i="14" s="1"/>
  <c r="O626" i="14" s="1"/>
  <c r="O625" i="14" s="1"/>
  <c r="O623" i="14"/>
  <c r="O622" i="14" s="1"/>
  <c r="O621" i="14" s="1"/>
  <c r="O620" i="14" s="1"/>
  <c r="O619" i="14" s="1"/>
  <c r="O618" i="14" s="1"/>
  <c r="O615" i="14"/>
  <c r="O614" i="14" s="1"/>
  <c r="O613" i="14" s="1"/>
  <c r="O612" i="14" s="1"/>
  <c r="O610" i="14"/>
  <c r="O609" i="14" s="1"/>
  <c r="O608" i="14" s="1"/>
  <c r="O606" i="14"/>
  <c r="O605" i="14" s="1"/>
  <c r="O603" i="14"/>
  <c r="O602" i="14" s="1"/>
  <c r="O595" i="14"/>
  <c r="O594" i="14" s="1"/>
  <c r="O593" i="14" s="1"/>
  <c r="O592" i="14" s="1"/>
  <c r="O591" i="14" s="1"/>
  <c r="O586" i="14"/>
  <c r="O585" i="14" s="1"/>
  <c r="O584" i="14" s="1"/>
  <c r="O583" i="14" s="1"/>
  <c r="O582" i="14" s="1"/>
  <c r="O581" i="14" s="1"/>
  <c r="O579" i="14"/>
  <c r="O578" i="14" s="1"/>
  <c r="O577" i="14" s="1"/>
  <c r="O576" i="14" s="1"/>
  <c r="O575" i="14" s="1"/>
  <c r="O574" i="14" s="1"/>
  <c r="O571" i="14"/>
  <c r="O570" i="14" s="1"/>
  <c r="O569" i="14" s="1"/>
  <c r="O568" i="14" s="1"/>
  <c r="O567" i="14" s="1"/>
  <c r="O564" i="14"/>
  <c r="O563" i="14" s="1"/>
  <c r="O562" i="14" s="1"/>
  <c r="O561" i="14" s="1"/>
  <c r="O560" i="14" s="1"/>
  <c r="O555" i="14"/>
  <c r="O554" i="14" s="1"/>
  <c r="O553" i="14" s="1"/>
  <c r="O552" i="14" s="1"/>
  <c r="O550" i="14"/>
  <c r="O549" i="14" s="1"/>
  <c r="O548" i="14" s="1"/>
  <c r="O547" i="14" s="1"/>
  <c r="O543" i="14"/>
  <c r="O542" i="14" s="1"/>
  <c r="O541" i="14" s="1"/>
  <c r="O539" i="14"/>
  <c r="O537" i="14"/>
  <c r="O532" i="14"/>
  <c r="O531" i="14" s="1"/>
  <c r="O530" i="14" s="1"/>
  <c r="O528" i="14"/>
  <c r="O526" i="14"/>
  <c r="O521" i="14"/>
  <c r="O520" i="14" s="1"/>
  <c r="O519" i="14" s="1"/>
  <c r="O518" i="14" s="1"/>
  <c r="O515" i="14"/>
  <c r="O514" i="14" s="1"/>
  <c r="O513" i="14" s="1"/>
  <c r="O511" i="14"/>
  <c r="O509" i="14"/>
  <c r="O507" i="14"/>
  <c r="O501" i="14"/>
  <c r="O500" i="14" s="1"/>
  <c r="O499" i="14" s="1"/>
  <c r="O498" i="14" s="1"/>
  <c r="O497" i="14" s="1"/>
  <c r="O495" i="14"/>
  <c r="O494" i="14" s="1"/>
  <c r="O493" i="14" s="1"/>
  <c r="O492" i="14" s="1"/>
  <c r="O491" i="14" s="1"/>
  <c r="O488" i="14"/>
  <c r="O487" i="14" s="1"/>
  <c r="O486" i="14" s="1"/>
  <c r="O485" i="14" s="1"/>
  <c r="O484" i="14" s="1"/>
  <c r="O482" i="14"/>
  <c r="O475" i="14"/>
  <c r="O474" i="14" s="1"/>
  <c r="O473" i="14" s="1"/>
  <c r="O472" i="14" s="1"/>
  <c r="O471" i="14" s="1"/>
  <c r="O469" i="14"/>
  <c r="O467" i="14"/>
  <c r="O463" i="14"/>
  <c r="O462" i="14" s="1"/>
  <c r="O461" i="14" s="1"/>
  <c r="O458" i="14"/>
  <c r="O457" i="14" s="1"/>
  <c r="O456" i="14" s="1"/>
  <c r="O455" i="14" s="1"/>
  <c r="O452" i="14"/>
  <c r="O451" i="14" s="1"/>
  <c r="O450" i="14" s="1"/>
  <c r="O449" i="14" s="1"/>
  <c r="O448" i="14" s="1"/>
  <c r="O446" i="14"/>
  <c r="O444" i="14"/>
  <c r="O442" i="14"/>
  <c r="O439" i="14"/>
  <c r="O437" i="14"/>
  <c r="O435" i="14"/>
  <c r="O429" i="14"/>
  <c r="O428" i="14" s="1"/>
  <c r="O426" i="14"/>
  <c r="O424" i="14"/>
  <c r="O417" i="14"/>
  <c r="O416" i="14" s="1"/>
  <c r="O415" i="14" s="1"/>
  <c r="O414" i="14" s="1"/>
  <c r="O412" i="14"/>
  <c r="O411" i="14" s="1"/>
  <c r="O410" i="14" s="1"/>
  <c r="O408" i="14"/>
  <c r="O407" i="14" s="1"/>
  <c r="O406" i="14" s="1"/>
  <c r="O403" i="14"/>
  <c r="O402" i="14" s="1"/>
  <c r="O401" i="14" s="1"/>
  <c r="O400" i="14" s="1"/>
  <c r="O397" i="14"/>
  <c r="O396" i="14" s="1"/>
  <c r="O395" i="14" s="1"/>
  <c r="O393" i="14"/>
  <c r="O392" i="14" s="1"/>
  <c r="O391" i="14" s="1"/>
  <c r="O389" i="14"/>
  <c r="O388" i="14" s="1"/>
  <c r="O386" i="14"/>
  <c r="O384" i="14"/>
  <c r="O381" i="14"/>
  <c r="O379" i="14"/>
  <c r="O377" i="14"/>
  <c r="O374" i="14"/>
  <c r="O372" i="14"/>
  <c r="O370" i="14"/>
  <c r="O368" i="14"/>
  <c r="O366" i="14"/>
  <c r="O364" i="14"/>
  <c r="O362" i="14"/>
  <c r="O359" i="14"/>
  <c r="O357" i="14"/>
  <c r="O354" i="14"/>
  <c r="O352" i="14"/>
  <c r="O347" i="14"/>
  <c r="O346" i="14" s="1"/>
  <c r="O345" i="14" s="1"/>
  <c r="O344" i="14" s="1"/>
  <c r="O341" i="14"/>
  <c r="O340" i="14" s="1"/>
  <c r="O337" i="14"/>
  <c r="O336" i="14" s="1"/>
  <c r="O334" i="14"/>
  <c r="O331" i="14"/>
  <c r="O325" i="14"/>
  <c r="O323" i="14"/>
  <c r="O321" i="14"/>
  <c r="O317" i="14"/>
  <c r="O314" i="14"/>
  <c r="O310" i="14"/>
  <c r="O303" i="14"/>
  <c r="O302" i="14" s="1"/>
  <c r="O301" i="14" s="1"/>
  <c r="O300" i="14" s="1"/>
  <c r="O298" i="14"/>
  <c r="O296" i="14"/>
  <c r="O294" i="14"/>
  <c r="O288" i="14"/>
  <c r="O287" i="14" s="1"/>
  <c r="O286" i="14" s="1"/>
  <c r="O285" i="14" s="1"/>
  <c r="O283" i="14"/>
  <c r="O282" i="14" s="1"/>
  <c r="O281" i="14" s="1"/>
  <c r="O279" i="14"/>
  <c r="O276" i="14"/>
  <c r="O271" i="14"/>
  <c r="O269" i="14"/>
  <c r="O267" i="14"/>
  <c r="O260" i="14"/>
  <c r="O259" i="14" s="1"/>
  <c r="O258" i="14" s="1"/>
  <c r="O257" i="14" s="1"/>
  <c r="O256" i="14" s="1"/>
  <c r="O254" i="14"/>
  <c r="O253" i="14" s="1"/>
  <c r="O252" i="14" s="1"/>
  <c r="O250" i="14"/>
  <c r="O249" i="14" s="1"/>
  <c r="O248" i="14" s="1"/>
  <c r="O244" i="14"/>
  <c r="O243" i="14" s="1"/>
  <c r="O242" i="14" s="1"/>
  <c r="O241" i="14" s="1"/>
  <c r="O239" i="14"/>
  <c r="O238" i="14" s="1"/>
  <c r="O237" i="14" s="1"/>
  <c r="O236" i="14" s="1"/>
  <c r="O234" i="14"/>
  <c r="O233" i="14" s="1"/>
  <c r="O231" i="14"/>
  <c r="O230" i="14" s="1"/>
  <c r="O226" i="14"/>
  <c r="O224" i="14"/>
  <c r="O222" i="14"/>
  <c r="O220" i="14"/>
  <c r="O213" i="14"/>
  <c r="O212" i="14" s="1"/>
  <c r="O210" i="14"/>
  <c r="O208" i="14"/>
  <c r="O206" i="14"/>
  <c r="O204" i="14"/>
  <c r="O196" i="14"/>
  <c r="O195" i="14" s="1"/>
  <c r="O194" i="14" s="1"/>
  <c r="O192" i="14"/>
  <c r="O189" i="14"/>
  <c r="O181" i="14"/>
  <c r="O180" i="14" s="1"/>
  <c r="O179" i="14" s="1"/>
  <c r="O177" i="14"/>
  <c r="O176" i="14" s="1"/>
  <c r="O175" i="14" s="1"/>
  <c r="O170" i="14"/>
  <c r="O168" i="14"/>
  <c r="O165" i="14"/>
  <c r="O163" i="14"/>
  <c r="O161" i="14"/>
  <c r="O158" i="14"/>
  <c r="O156" i="14"/>
  <c r="O154" i="14"/>
  <c r="O152" i="14"/>
  <c r="O150" i="14"/>
  <c r="O148" i="14"/>
  <c r="O143" i="14"/>
  <c r="O142" i="14" s="1"/>
  <c r="O141" i="14" s="1"/>
  <c r="O138" i="14"/>
  <c r="O137" i="14" s="1"/>
  <c r="O136" i="14" s="1"/>
  <c r="O134" i="14"/>
  <c r="O132" i="14"/>
  <c r="O129" i="14"/>
  <c r="O124" i="14"/>
  <c r="O123" i="14" s="1"/>
  <c r="O122" i="14" s="1"/>
  <c r="O121" i="14" s="1"/>
  <c r="O119" i="14"/>
  <c r="O118" i="14" s="1"/>
  <c r="O116" i="14"/>
  <c r="O115" i="14" s="1"/>
  <c r="O110" i="14"/>
  <c r="O106" i="14"/>
  <c r="O105" i="14" s="1"/>
  <c r="O104" i="14" s="1"/>
  <c r="O102" i="14"/>
  <c r="O101" i="14" s="1"/>
  <c r="O100" i="14" s="1"/>
  <c r="O99" i="14" s="1"/>
  <c r="O98" i="14" s="1"/>
  <c r="O96" i="14"/>
  <c r="O94" i="14"/>
  <c r="O91" i="14"/>
  <c r="O88" i="14"/>
  <c r="O86" i="14"/>
  <c r="O84" i="14"/>
  <c r="O82" i="14"/>
  <c r="O77" i="14"/>
  <c r="O72" i="14"/>
  <c r="O71" i="14" s="1"/>
  <c r="O70" i="14" s="1"/>
  <c r="O69" i="14" s="1"/>
  <c r="O66" i="14"/>
  <c r="O65" i="14" s="1"/>
  <c r="O64" i="14" s="1"/>
  <c r="O59" i="14"/>
  <c r="O57" i="14"/>
  <c r="O52" i="14"/>
  <c r="O51" i="14" s="1"/>
  <c r="O50" i="14" s="1"/>
  <c r="O48" i="14"/>
  <c r="O46" i="14"/>
  <c r="O42" i="14" s="1"/>
  <c r="O43" i="14"/>
  <c r="O36" i="14"/>
  <c r="O35" i="14" s="1"/>
  <c r="O34" i="14" s="1"/>
  <c r="O33" i="14" s="1"/>
  <c r="O31" i="14"/>
  <c r="O30" i="14" s="1"/>
  <c r="O29" i="14" s="1"/>
  <c r="O27" i="14"/>
  <c r="O24" i="14"/>
  <c r="O22" i="14"/>
  <c r="AC561" i="15"/>
  <c r="AC559" i="15"/>
  <c r="AC557" i="15"/>
  <c r="AC555" i="15"/>
  <c r="AC551" i="15"/>
  <c r="AC549" i="15"/>
  <c r="AC546" i="15"/>
  <c r="AC543" i="15"/>
  <c r="AC540" i="15"/>
  <c r="AC538" i="15"/>
  <c r="AC536" i="15"/>
  <c r="AC531" i="15"/>
  <c r="AC529" i="15"/>
  <c r="AC527" i="15"/>
  <c r="AC525" i="15"/>
  <c r="AC521" i="15"/>
  <c r="AC518" i="15"/>
  <c r="AC514" i="15"/>
  <c r="AC511" i="15"/>
  <c r="AC509" i="15"/>
  <c r="AC507" i="15"/>
  <c r="AC505" i="15"/>
  <c r="AC502" i="15"/>
  <c r="AC499" i="15"/>
  <c r="AC497" i="15"/>
  <c r="AC495" i="15"/>
  <c r="AC493" i="15"/>
  <c r="AC491" i="15"/>
  <c r="AC489" i="15"/>
  <c r="AC485" i="15"/>
  <c r="AC483" i="15"/>
  <c r="AC481" i="15"/>
  <c r="AC476" i="15"/>
  <c r="AC471" i="15"/>
  <c r="AC470" i="15" s="1"/>
  <c r="AC469" i="15" s="1"/>
  <c r="AC466" i="15"/>
  <c r="AC465" i="15" s="1"/>
  <c r="AC464" i="15" s="1"/>
  <c r="AC462" i="15"/>
  <c r="AC460" i="15"/>
  <c r="AC458" i="15"/>
  <c r="AC455" i="15"/>
  <c r="AC453" i="15"/>
  <c r="AC451" i="15"/>
  <c r="AC449" i="15"/>
  <c r="AC445" i="15"/>
  <c r="AC443" i="15"/>
  <c r="AC441" i="15"/>
  <c r="AC436" i="15"/>
  <c r="AC435" i="15" s="1"/>
  <c r="AC434" i="15" s="1"/>
  <c r="AC432" i="15"/>
  <c r="AC431" i="15" s="1"/>
  <c r="AC430" i="15" s="1"/>
  <c r="AC428" i="15"/>
  <c r="AC426" i="15"/>
  <c r="AC422" i="15"/>
  <c r="AC420" i="15"/>
  <c r="AC417" i="15"/>
  <c r="AC412" i="15"/>
  <c r="AC410" i="15"/>
  <c r="AC407" i="15"/>
  <c r="AC400" i="15"/>
  <c r="AC398" i="15"/>
  <c r="AC394" i="15"/>
  <c r="AC391" i="15"/>
  <c r="AC387" i="15"/>
  <c r="AC385" i="15"/>
  <c r="AC378" i="15"/>
  <c r="AC375" i="15"/>
  <c r="AC372" i="15"/>
  <c r="AC370" i="15"/>
  <c r="AC365" i="15"/>
  <c r="AC361" i="15"/>
  <c r="AC360" i="15" s="1"/>
  <c r="AC359" i="15" s="1"/>
  <c r="AC357" i="15"/>
  <c r="AC355" i="15"/>
  <c r="AC353" i="15"/>
  <c r="AC349" i="15"/>
  <c r="AC346" i="15"/>
  <c r="AC342" i="15"/>
  <c r="AC338" i="15"/>
  <c r="AC335" i="15"/>
  <c r="AC333" i="15"/>
  <c r="AC330" i="15"/>
  <c r="AC328" i="15"/>
  <c r="AC326" i="15"/>
  <c r="AC324" i="15"/>
  <c r="AC320" i="15"/>
  <c r="AC319" i="15" s="1"/>
  <c r="AC316" i="15"/>
  <c r="AC315" i="15" s="1"/>
  <c r="AC310" i="15"/>
  <c r="AC309" i="15" s="1"/>
  <c r="AC306" i="15"/>
  <c r="AC304" i="15"/>
  <c r="AC302" i="15"/>
  <c r="AC300" i="15"/>
  <c r="AC297" i="15"/>
  <c r="AC295" i="15"/>
  <c r="AC292" i="15"/>
  <c r="AC290" i="15"/>
  <c r="AC288" i="15"/>
  <c r="AC286" i="15"/>
  <c r="AC284" i="15"/>
  <c r="AC282" i="15"/>
  <c r="AC280" i="15"/>
  <c r="AC277" i="15"/>
  <c r="AC275" i="15"/>
  <c r="AC272" i="15"/>
  <c r="AC270" i="15"/>
  <c r="AC265" i="15"/>
  <c r="AC261" i="15"/>
  <c r="AC257" i="15"/>
  <c r="AC256" i="15" s="1"/>
  <c r="AC254" i="15"/>
  <c r="AC253" i="15" s="1"/>
  <c r="AC250" i="15"/>
  <c r="AC249" i="15" s="1"/>
  <c r="AC247" i="15"/>
  <c r="AC246" i="15" s="1"/>
  <c r="AC243" i="15"/>
  <c r="AC242" i="15" s="1"/>
  <c r="AC241" i="15" s="1"/>
  <c r="AC236" i="15"/>
  <c r="AC235" i="15" s="1"/>
  <c r="AC234" i="15" s="1"/>
  <c r="AC232" i="15"/>
  <c r="AC231" i="15" s="1"/>
  <c r="AC229" i="15"/>
  <c r="AC227" i="15"/>
  <c r="AC225" i="15"/>
  <c r="AC221" i="15"/>
  <c r="AC219" i="15"/>
  <c r="AC217" i="15"/>
  <c r="AC214" i="15"/>
  <c r="AC211" i="15"/>
  <c r="AC210" i="15" s="1"/>
  <c r="AC207" i="15"/>
  <c r="AC206" i="15" s="1"/>
  <c r="AC202" i="15"/>
  <c r="AC201" i="15" s="1"/>
  <c r="AC198" i="15"/>
  <c r="AC197" i="15" s="1"/>
  <c r="AC194" i="15"/>
  <c r="AC193" i="15" s="1"/>
  <c r="AC191" i="15"/>
  <c r="AC189" i="15"/>
  <c r="AC187" i="15"/>
  <c r="AC185" i="15"/>
  <c r="AC183" i="15"/>
  <c r="AC181" i="15"/>
  <c r="AC179" i="15"/>
  <c r="AC176" i="15"/>
  <c r="AC173" i="15"/>
  <c r="AC168" i="15"/>
  <c r="AC166" i="15"/>
  <c r="AC164" i="15"/>
  <c r="AC162" i="15"/>
  <c r="AC160" i="15"/>
  <c r="AC158" i="15"/>
  <c r="AC156" i="15"/>
  <c r="AC154" i="15"/>
  <c r="AC152" i="15"/>
  <c r="AC148" i="15"/>
  <c r="AC142" i="15"/>
  <c r="AC141" i="15" s="1"/>
  <c r="AC140" i="15" s="1"/>
  <c r="AC138" i="15"/>
  <c r="AC136" i="15"/>
  <c r="AC134" i="15"/>
  <c r="AC130" i="15"/>
  <c r="AC122" i="15"/>
  <c r="AC118" i="15"/>
  <c r="AC116" i="15"/>
  <c r="AC114" i="15"/>
  <c r="AC111" i="15"/>
  <c r="AC109" i="15"/>
  <c r="AC107" i="15"/>
  <c r="AC102" i="15"/>
  <c r="AC101" i="15" s="1"/>
  <c r="AC99" i="15"/>
  <c r="AC97" i="15"/>
  <c r="AC95" i="15"/>
  <c r="AC93" i="15"/>
  <c r="AC90" i="15"/>
  <c r="AC84" i="15"/>
  <c r="AC80" i="15"/>
  <c r="AC78" i="15"/>
  <c r="AC76" i="15"/>
  <c r="AC74" i="15"/>
  <c r="AC69" i="15"/>
  <c r="AC67" i="15"/>
  <c r="AC65" i="15"/>
  <c r="AC63" i="15"/>
  <c r="AC60" i="15"/>
  <c r="AC56" i="15"/>
  <c r="AC54" i="15"/>
  <c r="AC44" i="15"/>
  <c r="AC42" i="15"/>
  <c r="AC38" i="15"/>
  <c r="AC35" i="15"/>
  <c r="AC33" i="15"/>
  <c r="AC31" i="15"/>
  <c r="AC29" i="15"/>
  <c r="AC27" i="15"/>
  <c r="AC25" i="15"/>
  <c r="AC23" i="15"/>
  <c r="AC21" i="15"/>
  <c r="AC19" i="15"/>
  <c r="T561" i="15"/>
  <c r="T559" i="15"/>
  <c r="T557" i="15"/>
  <c r="T553" i="15"/>
  <c r="T551" i="15"/>
  <c r="T549" i="15"/>
  <c r="T546" i="15"/>
  <c r="T543" i="15"/>
  <c r="T540" i="15"/>
  <c r="T538" i="15"/>
  <c r="T536" i="15"/>
  <c r="T531" i="15"/>
  <c r="T529" i="15"/>
  <c r="T527" i="15"/>
  <c r="T525" i="15"/>
  <c r="T521" i="15"/>
  <c r="T518" i="15"/>
  <c r="T514" i="15"/>
  <c r="T511" i="15"/>
  <c r="T509" i="15"/>
  <c r="T507" i="15"/>
  <c r="T505" i="15"/>
  <c r="T502" i="15"/>
  <c r="T499" i="15"/>
  <c r="T497" i="15"/>
  <c r="T495" i="15"/>
  <c r="T493" i="15"/>
  <c r="T491" i="15"/>
  <c r="T489" i="15"/>
  <c r="T485" i="15"/>
  <c r="T483" i="15"/>
  <c r="T481" i="15"/>
  <c r="T476" i="15"/>
  <c r="T471" i="15"/>
  <c r="T470" i="15" s="1"/>
  <c r="T469" i="15" s="1"/>
  <c r="T466" i="15"/>
  <c r="T465" i="15" s="1"/>
  <c r="T464" i="15" s="1"/>
  <c r="T462" i="15"/>
  <c r="T460" i="15"/>
  <c r="T458" i="15"/>
  <c r="T455" i="15"/>
  <c r="T453" i="15"/>
  <c r="T451" i="15"/>
  <c r="T449" i="15"/>
  <c r="T445" i="15"/>
  <c r="T443" i="15"/>
  <c r="T441" i="15"/>
  <c r="T436" i="15"/>
  <c r="T435" i="15" s="1"/>
  <c r="T434" i="15" s="1"/>
  <c r="T432" i="15"/>
  <c r="T431" i="15" s="1"/>
  <c r="T430" i="15" s="1"/>
  <c r="T428" i="15"/>
  <c r="T426" i="15"/>
  <c r="T422" i="15"/>
  <c r="T420" i="15"/>
  <c r="T417" i="15"/>
  <c r="T412" i="15"/>
  <c r="T410" i="15"/>
  <c r="T407" i="15"/>
  <c r="T400" i="15"/>
  <c r="T398" i="15"/>
  <c r="T394" i="15"/>
  <c r="T391" i="15"/>
  <c r="T387" i="15"/>
  <c r="T385" i="15"/>
  <c r="T378" i="15"/>
  <c r="T375" i="15"/>
  <c r="T372" i="15"/>
  <c r="T370" i="15"/>
  <c r="T365" i="15"/>
  <c r="T361" i="15"/>
  <c r="T360" i="15" s="1"/>
  <c r="T359" i="15" s="1"/>
  <c r="T357" i="15"/>
  <c r="T355" i="15"/>
  <c r="T353" i="15"/>
  <c r="T349" i="15"/>
  <c r="T346" i="15"/>
  <c r="T342" i="15"/>
  <c r="T338" i="15"/>
  <c r="T335" i="15"/>
  <c r="T333" i="15"/>
  <c r="T330" i="15"/>
  <c r="T328" i="15"/>
  <c r="T326" i="15"/>
  <c r="T324" i="15"/>
  <c r="T320" i="15"/>
  <c r="T319" i="15" s="1"/>
  <c r="T316" i="15"/>
  <c r="T315" i="15" s="1"/>
  <c r="T310" i="15"/>
  <c r="T309" i="15" s="1"/>
  <c r="T306" i="15"/>
  <c r="T304" i="15"/>
  <c r="T302" i="15"/>
  <c r="T300" i="15"/>
  <c r="T297" i="15"/>
  <c r="T295" i="15"/>
  <c r="T292" i="15"/>
  <c r="T290" i="15"/>
  <c r="T288" i="15"/>
  <c r="T286" i="15"/>
  <c r="T284" i="15"/>
  <c r="T282" i="15"/>
  <c r="T280" i="15"/>
  <c r="T277" i="15"/>
  <c r="T275" i="15"/>
  <c r="T272" i="15"/>
  <c r="T270" i="15"/>
  <c r="T265" i="15"/>
  <c r="T261" i="15"/>
  <c r="T257" i="15"/>
  <c r="T256" i="15" s="1"/>
  <c r="T254" i="15"/>
  <c r="T253" i="15" s="1"/>
  <c r="T250" i="15"/>
  <c r="T249" i="15" s="1"/>
  <c r="T247" i="15"/>
  <c r="T246" i="15" s="1"/>
  <c r="T243" i="15"/>
  <c r="T242" i="15" s="1"/>
  <c r="T241" i="15" s="1"/>
  <c r="T236" i="15"/>
  <c r="T235" i="15" s="1"/>
  <c r="T234" i="15" s="1"/>
  <c r="T232" i="15"/>
  <c r="T231" i="15" s="1"/>
  <c r="T229" i="15"/>
  <c r="T227" i="15"/>
  <c r="T225" i="15"/>
  <c r="T221" i="15"/>
  <c r="T219" i="15"/>
  <c r="T217" i="15"/>
  <c r="T214" i="15"/>
  <c r="T211" i="15"/>
  <c r="T210" i="15" s="1"/>
  <c r="T207" i="15"/>
  <c r="T206" i="15" s="1"/>
  <c r="T202" i="15"/>
  <c r="T201" i="15" s="1"/>
  <c r="T198" i="15"/>
  <c r="T197" i="15" s="1"/>
  <c r="T194" i="15"/>
  <c r="T193" i="15" s="1"/>
  <c r="T191" i="15"/>
  <c r="T189" i="15"/>
  <c r="T187" i="15"/>
  <c r="T185" i="15"/>
  <c r="T183" i="15"/>
  <c r="T181" i="15"/>
  <c r="T179" i="15"/>
  <c r="T176" i="15"/>
  <c r="T173" i="15"/>
  <c r="T168" i="15"/>
  <c r="T166" i="15"/>
  <c r="T164" i="15"/>
  <c r="T162" i="15"/>
  <c r="T160" i="15"/>
  <c r="T158" i="15"/>
  <c r="T156" i="15"/>
  <c r="T154" i="15"/>
  <c r="T152" i="15"/>
  <c r="T148" i="15"/>
  <c r="T142" i="15"/>
  <c r="T141" i="15" s="1"/>
  <c r="T140" i="15" s="1"/>
  <c r="T138" i="15"/>
  <c r="T136" i="15"/>
  <c r="T134" i="15"/>
  <c r="T130" i="15"/>
  <c r="T122" i="15"/>
  <c r="T118" i="15"/>
  <c r="T116" i="15"/>
  <c r="T114" i="15"/>
  <c r="T111" i="15"/>
  <c r="T109" i="15"/>
  <c r="T107" i="15"/>
  <c r="T102" i="15"/>
  <c r="T101" i="15" s="1"/>
  <c r="T99" i="15"/>
  <c r="T97" i="15"/>
  <c r="T95" i="15"/>
  <c r="T93" i="15"/>
  <c r="T90" i="15"/>
  <c r="T84" i="15"/>
  <c r="T80" i="15"/>
  <c r="T78" i="15"/>
  <c r="T76" i="15"/>
  <c r="T74" i="15"/>
  <c r="T69" i="15"/>
  <c r="T67" i="15"/>
  <c r="T65" i="15"/>
  <c r="T63" i="15"/>
  <c r="T60" i="15"/>
  <c r="T56" i="15"/>
  <c r="T54" i="15"/>
  <c r="T44" i="15"/>
  <c r="T42" i="15"/>
  <c r="T38" i="15"/>
  <c r="T35" i="15"/>
  <c r="T33" i="15"/>
  <c r="T31" i="15"/>
  <c r="T29" i="15"/>
  <c r="T27" i="15"/>
  <c r="T25" i="15"/>
  <c r="T23" i="15"/>
  <c r="T21" i="15"/>
  <c r="T19" i="15"/>
  <c r="O747" i="14" l="1"/>
  <c r="O894" i="14"/>
  <c r="O893" i="14" s="1"/>
  <c r="V661" i="14"/>
  <c r="V653" i="14"/>
  <c r="V652" i="14" s="1"/>
  <c r="O351" i="14"/>
  <c r="O797" i="14"/>
  <c r="O796" i="14" s="1"/>
  <c r="O795" i="14" s="1"/>
  <c r="O794" i="14" s="1"/>
  <c r="O1045" i="14"/>
  <c r="V797" i="14"/>
  <c r="V796" i="14" s="1"/>
  <c r="V795" i="14" s="1"/>
  <c r="V794" i="14" s="1"/>
  <c r="V1045" i="14"/>
  <c r="V636" i="14"/>
  <c r="V635" i="14" s="1"/>
  <c r="V634" i="14" s="1"/>
  <c r="V633" i="14" s="1"/>
  <c r="V632" i="14" s="1"/>
  <c r="V1044" i="14"/>
  <c r="O109" i="14"/>
  <c r="O108" i="14" s="1"/>
  <c r="O999" i="14"/>
  <c r="O998" i="14" s="1"/>
  <c r="O997" i="14" s="1"/>
  <c r="O996" i="14" s="1"/>
  <c r="O989" i="14"/>
  <c r="O988" i="14" s="1"/>
  <c r="O987" i="14" s="1"/>
  <c r="O986" i="14" s="1"/>
  <c r="V989" i="14"/>
  <c r="V988" i="14" s="1"/>
  <c r="V987" i="14" s="1"/>
  <c r="V986" i="14" s="1"/>
  <c r="V423" i="14"/>
  <c r="V422" i="14" s="1"/>
  <c r="V421" i="14" s="1"/>
  <c r="V420" i="14" s="1"/>
  <c r="V419" i="14" s="1"/>
  <c r="V506" i="14"/>
  <c r="V505" i="14" s="1"/>
  <c r="V504" i="14" s="1"/>
  <c r="V503" i="14" s="1"/>
  <c r="AC269" i="15"/>
  <c r="AC260" i="15"/>
  <c r="AC259" i="15" s="1"/>
  <c r="AC513" i="15"/>
  <c r="AC425" i="15"/>
  <c r="AC424" i="15" s="1"/>
  <c r="O203" i="14"/>
  <c r="V536" i="14"/>
  <c r="V535" i="14" s="1"/>
  <c r="V534" i="14" s="1"/>
  <c r="V680" i="14"/>
  <c r="V679" i="14" s="1"/>
  <c r="V894" i="14"/>
  <c r="V893" i="14" s="1"/>
  <c r="V1034" i="14"/>
  <c r="V1033" i="14" s="1"/>
  <c r="V1032" i="14" s="1"/>
  <c r="V466" i="14"/>
  <c r="V465" i="14" s="1"/>
  <c r="V460" i="14" s="1"/>
  <c r="V454" i="14" s="1"/>
  <c r="V525" i="14"/>
  <c r="V524" i="14" s="1"/>
  <c r="V56" i="14"/>
  <c r="V55" i="14" s="1"/>
  <c r="V54" i="14" s="1"/>
  <c r="V21" i="14"/>
  <c r="V20" i="14" s="1"/>
  <c r="V19" i="14" s="1"/>
  <c r="V18" i="14" s="1"/>
  <c r="V901" i="14"/>
  <c r="V900" i="14" s="1"/>
  <c r="O167" i="14"/>
  <c r="AC274" i="15"/>
  <c r="T274" i="15"/>
  <c r="T51" i="15"/>
  <c r="T121" i="15"/>
  <c r="T120" i="15" s="1"/>
  <c r="AC308" i="15"/>
  <c r="AC382" i="15"/>
  <c r="AC457" i="15"/>
  <c r="AC279" i="15"/>
  <c r="AC121" i="15"/>
  <c r="AC120" i="15" s="1"/>
  <c r="AC548" i="15"/>
  <c r="AC245" i="15"/>
  <c r="AC416" i="15"/>
  <c r="AC415" i="15" s="1"/>
  <c r="AC520" i="15"/>
  <c r="T393" i="15"/>
  <c r="AC59" i="15"/>
  <c r="AC252" i="15"/>
  <c r="O781" i="14"/>
  <c r="O780" i="14" s="1"/>
  <c r="V203" i="14"/>
  <c r="V202" i="14" s="1"/>
  <c r="V201" i="14" s="1"/>
  <c r="V200" i="14" s="1"/>
  <c r="V293" i="14"/>
  <c r="V292" i="14" s="1"/>
  <c r="V291" i="14" s="1"/>
  <c r="V290" i="14" s="1"/>
  <c r="AC323" i="15"/>
  <c r="V356" i="14"/>
  <c r="V660" i="14"/>
  <c r="V651" i="14" s="1"/>
  <c r="V650" i="14" s="1"/>
  <c r="V747" i="14"/>
  <c r="V1009" i="14"/>
  <c r="V1008" i="14" s="1"/>
  <c r="V1007" i="14" s="1"/>
  <c r="AC294" i="15"/>
  <c r="T382" i="15"/>
  <c r="T381" i="15" s="1"/>
  <c r="AC71" i="15"/>
  <c r="V833" i="14"/>
  <c r="V832" i="14" s="1"/>
  <c r="V188" i="14"/>
  <c r="V187" i="14" s="1"/>
  <c r="V186" i="14" s="1"/>
  <c r="V185" i="14" s="1"/>
  <c r="V174" i="14"/>
  <c r="V173" i="14" s="1"/>
  <c r="V266" i="14"/>
  <c r="V479" i="14"/>
  <c r="V478" i="14" s="1"/>
  <c r="V477" i="14" s="1"/>
  <c r="O466" i="14"/>
  <c r="O465" i="14" s="1"/>
  <c r="O460" i="14" s="1"/>
  <c r="O454" i="14" s="1"/>
  <c r="O694" i="14"/>
  <c r="O690" i="14" s="1"/>
  <c r="V717" i="14"/>
  <c r="V764" i="14"/>
  <c r="V763" i="14" s="1"/>
  <c r="V753" i="14"/>
  <c r="V864" i="14"/>
  <c r="V863" i="14" s="1"/>
  <c r="O909" i="14"/>
  <c r="O908" i="14" s="1"/>
  <c r="V929" i="14"/>
  <c r="V928" i="14" s="1"/>
  <c r="V999" i="14"/>
  <c r="V998" i="14" s="1"/>
  <c r="V997" i="14" s="1"/>
  <c r="V996" i="14" s="1"/>
  <c r="O1009" i="14"/>
  <c r="O1008" i="14" s="1"/>
  <c r="O1007" i="14" s="1"/>
  <c r="V1015" i="14"/>
  <c r="AC393" i="15"/>
  <c r="O202" i="14"/>
  <c r="O201" i="14" s="1"/>
  <c r="O200" i="14" s="1"/>
  <c r="T374" i="15"/>
  <c r="T457" i="15"/>
  <c r="AC18" i="15"/>
  <c r="AC213" i="15"/>
  <c r="AC209" i="15" s="1"/>
  <c r="V405" i="14"/>
  <c r="V399" i="14" s="1"/>
  <c r="AC406" i="15"/>
  <c r="AC405" i="15" s="1"/>
  <c r="AC475" i="15"/>
  <c r="AC535" i="15"/>
  <c r="V147" i="14"/>
  <c r="V523" i="14"/>
  <c r="AC133" i="15"/>
  <c r="AC132" i="15" s="1"/>
  <c r="AC332" i="15"/>
  <c r="AC448" i="15"/>
  <c r="O820" i="14"/>
  <c r="O819" i="14" s="1"/>
  <c r="O818" i="14" s="1"/>
  <c r="O817" i="14" s="1"/>
  <c r="O816" i="14" s="1"/>
  <c r="V694" i="14"/>
  <c r="V690" i="14" s="1"/>
  <c r="V870" i="14"/>
  <c r="V869" i="14" s="1"/>
  <c r="T294" i="15"/>
  <c r="AC51" i="15"/>
  <c r="O188" i="14"/>
  <c r="O187" i="14" s="1"/>
  <c r="O186" i="14" s="1"/>
  <c r="O185" i="14" s="1"/>
  <c r="O229" i="14"/>
  <c r="O228" i="14" s="1"/>
  <c r="O901" i="14"/>
  <c r="O900" i="14" s="1"/>
  <c r="O892" i="14" s="1"/>
  <c r="V167" i="14"/>
  <c r="V247" i="14"/>
  <c r="V246" i="14" s="1"/>
  <c r="V309" i="14"/>
  <c r="V308" i="14" s="1"/>
  <c r="V307" i="14" s="1"/>
  <c r="V306" i="14" s="1"/>
  <c r="V441" i="14"/>
  <c r="V434" i="14" s="1"/>
  <c r="V433" i="14" s="1"/>
  <c r="V432" i="14" s="1"/>
  <c r="V962" i="14"/>
  <c r="V961" i="14" s="1"/>
  <c r="V960" i="14" s="1"/>
  <c r="V954" i="14" s="1"/>
  <c r="V953" i="14" s="1"/>
  <c r="AC147" i="15"/>
  <c r="AC146" i="15" s="1"/>
  <c r="V219" i="14"/>
  <c r="V218" i="14" s="1"/>
  <c r="V217" i="14" s="1"/>
  <c r="T59" i="15"/>
  <c r="T133" i="15"/>
  <c r="T132" i="15" s="1"/>
  <c r="AC37" i="15"/>
  <c r="O293" i="14"/>
  <c r="O292" i="14" s="1"/>
  <c r="O291" i="14" s="1"/>
  <c r="O290" i="14" s="1"/>
  <c r="O361" i="14"/>
  <c r="V160" i="14"/>
  <c r="V351" i="14"/>
  <c r="T308" i="15"/>
  <c r="AC106" i="15"/>
  <c r="AC105" i="15" s="1"/>
  <c r="AC224" i="15"/>
  <c r="AC223" i="15" s="1"/>
  <c r="AC440" i="15"/>
  <c r="AC439" i="15" s="1"/>
  <c r="V361" i="14"/>
  <c r="V601" i="14"/>
  <c r="V600" i="14" s="1"/>
  <c r="V599" i="14" s="1"/>
  <c r="V590" i="14" s="1"/>
  <c r="V589" i="14" s="1"/>
  <c r="V781" i="14"/>
  <c r="V780" i="14" s="1"/>
  <c r="V775" i="14" s="1"/>
  <c r="V774" i="14" s="1"/>
  <c r="V773" i="14" s="1"/>
  <c r="V329" i="14"/>
  <c r="V328" i="14" s="1"/>
  <c r="V327" i="14" s="1"/>
  <c r="V42" i="14"/>
  <c r="V41" i="14" s="1"/>
  <c r="V40" i="14" s="1"/>
  <c r="V76" i="14"/>
  <c r="V75" i="14" s="1"/>
  <c r="V74" i="14" s="1"/>
  <c r="V68" i="14" s="1"/>
  <c r="V128" i="14"/>
  <c r="V127" i="14" s="1"/>
  <c r="V126" i="14" s="1"/>
  <c r="V114" i="14"/>
  <c r="V113" i="14" s="1"/>
  <c r="V229" i="14"/>
  <c r="V228" i="14" s="1"/>
  <c r="V376" i="14"/>
  <c r="V383" i="14"/>
  <c r="V559" i="14"/>
  <c r="V558" i="14" s="1"/>
  <c r="V273" i="14"/>
  <c r="V737" i="14"/>
  <c r="V736" i="14" s="1"/>
  <c r="V878" i="14"/>
  <c r="V877" i="14" s="1"/>
  <c r="V909" i="14"/>
  <c r="V908" i="14" s="1"/>
  <c r="V831" i="14"/>
  <c r="V830" i="14" s="1"/>
  <c r="V849" i="14"/>
  <c r="V848" i="14" s="1"/>
  <c r="O41" i="14"/>
  <c r="O40" i="14" s="1"/>
  <c r="O160" i="14"/>
  <c r="O525" i="14"/>
  <c r="O524" i="14" s="1"/>
  <c r="O523" i="14" s="1"/>
  <c r="O737" i="14"/>
  <c r="O736" i="14" s="1"/>
  <c r="O851" i="14"/>
  <c r="O850" i="14" s="1"/>
  <c r="O849" i="14" s="1"/>
  <c r="O848" i="14" s="1"/>
  <c r="O864" i="14"/>
  <c r="O863" i="14" s="1"/>
  <c r="O506" i="14"/>
  <c r="O505" i="14" s="1"/>
  <c r="O504" i="14" s="1"/>
  <c r="O503" i="14" s="1"/>
  <c r="O878" i="14"/>
  <c r="O877" i="14" s="1"/>
  <c r="O56" i="14"/>
  <c r="O55" i="14" s="1"/>
  <c r="O54" i="14" s="1"/>
  <c r="O174" i="14"/>
  <c r="O173" i="14" s="1"/>
  <c r="O266" i="14"/>
  <c r="O356" i="14"/>
  <c r="O383" i="14"/>
  <c r="O536" i="14"/>
  <c r="O535" i="14" s="1"/>
  <c r="O534" i="14" s="1"/>
  <c r="O661" i="14"/>
  <c r="O753" i="14"/>
  <c r="O746" i="14" s="1"/>
  <c r="O833" i="14"/>
  <c r="O832" i="14" s="1"/>
  <c r="O831" i="14" s="1"/>
  <c r="O830" i="14" s="1"/>
  <c r="O330" i="14"/>
  <c r="O329" i="14" s="1"/>
  <c r="O328" i="14" s="1"/>
  <c r="O327" i="14" s="1"/>
  <c r="O405" i="14"/>
  <c r="O399" i="14" s="1"/>
  <c r="O219" i="14"/>
  <c r="O218" i="14" s="1"/>
  <c r="O217" i="14" s="1"/>
  <c r="O216" i="14" s="1"/>
  <c r="O441" i="14"/>
  <c r="O434" i="14" s="1"/>
  <c r="O433" i="14" s="1"/>
  <c r="O432" i="14" s="1"/>
  <c r="O309" i="14"/>
  <c r="O308" i="14" s="1"/>
  <c r="O307" i="14" s="1"/>
  <c r="O306" i="14" s="1"/>
  <c r="O376" i="14"/>
  <c r="O423" i="14"/>
  <c r="O422" i="14" s="1"/>
  <c r="O421" i="14" s="1"/>
  <c r="O420" i="14" s="1"/>
  <c r="O419" i="14" s="1"/>
  <c r="O775" i="14"/>
  <c r="O774" i="14" s="1"/>
  <c r="O773" i="14" s="1"/>
  <c r="O680" i="14"/>
  <c r="O679" i="14" s="1"/>
  <c r="O929" i="14"/>
  <c r="O928" i="14" s="1"/>
  <c r="O559" i="14"/>
  <c r="O558" i="14" s="1"/>
  <c r="O601" i="14"/>
  <c r="O600" i="14" s="1"/>
  <c r="O599" i="14" s="1"/>
  <c r="O590" i="14" s="1"/>
  <c r="O589" i="14" s="1"/>
  <c r="O870" i="14"/>
  <c r="O869" i="14" s="1"/>
  <c r="O764" i="14"/>
  <c r="O763" i="14" s="1"/>
  <c r="O962" i="14"/>
  <c r="O961" i="14" s="1"/>
  <c r="O960" i="14" s="1"/>
  <c r="O954" i="14" s="1"/>
  <c r="O953" i="14" s="1"/>
  <c r="O274" i="14"/>
  <c r="O273" i="14" s="1"/>
  <c r="O76" i="14"/>
  <c r="O75" i="14" s="1"/>
  <c r="O74" i="14" s="1"/>
  <c r="O68" i="14" s="1"/>
  <c r="O114" i="14"/>
  <c r="O113" i="14" s="1"/>
  <c r="O128" i="14"/>
  <c r="O127" i="14" s="1"/>
  <c r="O126" i="14" s="1"/>
  <c r="O546" i="14"/>
  <c r="O545" i="14" s="1"/>
  <c r="O21" i="14"/>
  <c r="O20" i="14" s="1"/>
  <c r="O19" i="14" s="1"/>
  <c r="O18" i="14" s="1"/>
  <c r="O247" i="14"/>
  <c r="O246" i="14" s="1"/>
  <c r="O147" i="14"/>
  <c r="O1015" i="14"/>
  <c r="O717" i="14"/>
  <c r="O481" i="14"/>
  <c r="O480" i="14" s="1"/>
  <c r="O479" i="14"/>
  <c r="O478" i="14" s="1"/>
  <c r="O477" i="14" s="1"/>
  <c r="O653" i="14"/>
  <c r="O652" i="14" s="1"/>
  <c r="O1034" i="14"/>
  <c r="O1033" i="14" s="1"/>
  <c r="O1032" i="14" s="1"/>
  <c r="O664" i="14"/>
  <c r="O660" i="14" s="1"/>
  <c r="AC364" i="15"/>
  <c r="AC374" i="15"/>
  <c r="AC172" i="15"/>
  <c r="AC171" i="15" s="1"/>
  <c r="AC299" i="15"/>
  <c r="AC341" i="15"/>
  <c r="AC340" i="15" s="1"/>
  <c r="T269" i="15"/>
  <c r="T224" i="15"/>
  <c r="T223" i="15" s="1"/>
  <c r="T364" i="15"/>
  <c r="T213" i="15"/>
  <c r="T209" i="15" s="1"/>
  <c r="T245" i="15"/>
  <c r="T260" i="15"/>
  <c r="T259" i="15" s="1"/>
  <c r="T425" i="15"/>
  <c r="T424" i="15" s="1"/>
  <c r="T440" i="15"/>
  <c r="T439" i="15" s="1"/>
  <c r="T548" i="15"/>
  <c r="T37" i="15"/>
  <c r="T71" i="15"/>
  <c r="T106" i="15"/>
  <c r="T105" i="15" s="1"/>
  <c r="T252" i="15"/>
  <c r="T299" i="15"/>
  <c r="T323" i="15"/>
  <c r="T341" i="15"/>
  <c r="T340" i="15" s="1"/>
  <c r="T535" i="15"/>
  <c r="T406" i="15"/>
  <c r="T405" i="15" s="1"/>
  <c r="T18" i="15"/>
  <c r="T147" i="15"/>
  <c r="T146" i="15" s="1"/>
  <c r="T332" i="15"/>
  <c r="T513" i="15"/>
  <c r="T520" i="15"/>
  <c r="T279" i="15"/>
  <c r="T172" i="15"/>
  <c r="T171" i="15" s="1"/>
  <c r="T416" i="15"/>
  <c r="T415" i="15" s="1"/>
  <c r="T475" i="15"/>
  <c r="T448" i="15"/>
  <c r="O1044" i="14" l="1"/>
  <c r="O1006" i="14"/>
  <c r="O995" i="14" s="1"/>
  <c r="V920" i="14"/>
  <c r="V892" i="14"/>
  <c r="O735" i="14"/>
  <c r="V746" i="14"/>
  <c r="V735" i="14" s="1"/>
  <c r="V734" i="14" s="1"/>
  <c r="V678" i="14"/>
  <c r="V677" i="14" s="1"/>
  <c r="V1006" i="14"/>
  <c r="V994" i="14" s="1"/>
  <c r="V265" i="14"/>
  <c r="V264" i="14" s="1"/>
  <c r="V263" i="14" s="1"/>
  <c r="AC414" i="15"/>
  <c r="V39" i="14"/>
  <c r="AC447" i="15"/>
  <c r="AC438" i="15" s="1"/>
  <c r="AC240" i="15"/>
  <c r="O172" i="14"/>
  <c r="AC322" i="15"/>
  <c r="AC381" i="15"/>
  <c r="AC380" i="15" s="1"/>
  <c r="AC104" i="15"/>
  <c r="AC58" i="15"/>
  <c r="AC268" i="15"/>
  <c r="T380" i="15"/>
  <c r="AC563" i="15"/>
  <c r="T447" i="15"/>
  <c r="AC474" i="15"/>
  <c r="AC468" i="15" s="1"/>
  <c r="T363" i="15"/>
  <c r="O891" i="14"/>
  <c r="T58" i="15"/>
  <c r="V172" i="14"/>
  <c r="V431" i="14"/>
  <c r="AC17" i="15"/>
  <c r="T322" i="15"/>
  <c r="O146" i="14"/>
  <c r="O140" i="14" s="1"/>
  <c r="O112" i="14" s="1"/>
  <c r="O63" i="14" s="1"/>
  <c r="O39" i="14"/>
  <c r="O350" i="14"/>
  <c r="O349" i="14" s="1"/>
  <c r="O343" i="14" s="1"/>
  <c r="O305" i="14" s="1"/>
  <c r="O517" i="14"/>
  <c r="O490" i="14" s="1"/>
  <c r="V517" i="14"/>
  <c r="V490" i="14" s="1"/>
  <c r="V829" i="14"/>
  <c r="T268" i="15"/>
  <c r="V350" i="14"/>
  <c r="V349" i="14" s="1"/>
  <c r="V343" i="14" s="1"/>
  <c r="V305" i="14" s="1"/>
  <c r="O862" i="14"/>
  <c r="O861" i="14" s="1"/>
  <c r="O265" i="14"/>
  <c r="O264" i="14" s="1"/>
  <c r="O263" i="14" s="1"/>
  <c r="O215" i="14" s="1"/>
  <c r="V216" i="14"/>
  <c r="V891" i="14"/>
  <c r="V146" i="14"/>
  <c r="V140" i="14" s="1"/>
  <c r="V112" i="14" s="1"/>
  <c r="V63" i="14" s="1"/>
  <c r="T17" i="15"/>
  <c r="T438" i="15"/>
  <c r="V862" i="14"/>
  <c r="V861" i="14" s="1"/>
  <c r="O734" i="14"/>
  <c r="O829" i="14"/>
  <c r="O678" i="14"/>
  <c r="O677" i="14" s="1"/>
  <c r="O920" i="14"/>
  <c r="O431" i="14"/>
  <c r="O994" i="14"/>
  <c r="O651" i="14"/>
  <c r="O650" i="14" s="1"/>
  <c r="AC170" i="15"/>
  <c r="AC363" i="15"/>
  <c r="T170" i="15"/>
  <c r="T474" i="15"/>
  <c r="T468" i="15" s="1"/>
  <c r="T414" i="15"/>
  <c r="T563" i="15"/>
  <c r="T240" i="15"/>
  <c r="T104" i="15"/>
  <c r="V995" i="14" l="1"/>
  <c r="V649" i="14"/>
  <c r="V640" i="14" s="1"/>
  <c r="V215" i="14"/>
  <c r="V62" i="14" s="1"/>
  <c r="AC16" i="15"/>
  <c r="O860" i="14"/>
  <c r="O808" i="14" s="1"/>
  <c r="V860" i="14"/>
  <c r="V808" i="14" s="1"/>
  <c r="T267" i="15"/>
  <c r="T16" i="15"/>
  <c r="AC267" i="15"/>
  <c r="O649" i="14"/>
  <c r="O640" i="14" s="1"/>
  <c r="O62" i="14"/>
  <c r="AC533" i="15" l="1"/>
  <c r="AC564" i="15" s="1"/>
  <c r="O1043" i="14"/>
  <c r="O1063" i="14" s="1"/>
  <c r="V1043" i="14"/>
  <c r="T533" i="15"/>
  <c r="T564" i="15" s="1"/>
  <c r="K561" i="15"/>
  <c r="K559" i="15"/>
  <c r="K551" i="15"/>
  <c r="K549" i="15"/>
  <c r="K546" i="15"/>
  <c r="K543" i="15"/>
  <c r="K540" i="15"/>
  <c r="K538" i="15"/>
  <c r="K536" i="15"/>
  <c r="K531" i="15"/>
  <c r="K529" i="15"/>
  <c r="K527" i="15"/>
  <c r="K525" i="15"/>
  <c r="K521" i="15"/>
  <c r="K518" i="15"/>
  <c r="K514" i="15"/>
  <c r="K511" i="15"/>
  <c r="K509" i="15"/>
  <c r="K507" i="15"/>
  <c r="K505" i="15"/>
  <c r="K502" i="15"/>
  <c r="K499" i="15"/>
  <c r="K497" i="15"/>
  <c r="K495" i="15"/>
  <c r="K493" i="15"/>
  <c r="K491" i="15"/>
  <c r="K489" i="15"/>
  <c r="K487" i="15"/>
  <c r="K485" i="15"/>
  <c r="K483" i="15"/>
  <c r="K481" i="15"/>
  <c r="K476" i="15"/>
  <c r="K471" i="15"/>
  <c r="K470" i="15" s="1"/>
  <c r="K469" i="15" s="1"/>
  <c r="K466" i="15"/>
  <c r="K465" i="15" s="1"/>
  <c r="K464" i="15" s="1"/>
  <c r="K462" i="15"/>
  <c r="K460" i="15"/>
  <c r="K458" i="15"/>
  <c r="K455" i="15"/>
  <c r="K453" i="15"/>
  <c r="K451" i="15"/>
  <c r="K449" i="15"/>
  <c r="K445" i="15"/>
  <c r="K443" i="15"/>
  <c r="K441" i="15"/>
  <c r="K436" i="15"/>
  <c r="K435" i="15" s="1"/>
  <c r="K434" i="15" s="1"/>
  <c r="K432" i="15"/>
  <c r="K431" i="15" s="1"/>
  <c r="K430" i="15" s="1"/>
  <c r="K428" i="15"/>
  <c r="K426" i="15"/>
  <c r="K422" i="15"/>
  <c r="K420" i="15"/>
  <c r="K417" i="15"/>
  <c r="K412" i="15"/>
  <c r="K410" i="15"/>
  <c r="K407" i="15"/>
  <c r="K403" i="15"/>
  <c r="K402" i="15" s="1"/>
  <c r="K400" i="15"/>
  <c r="K398" i="15"/>
  <c r="K394" i="15"/>
  <c r="K391" i="15"/>
  <c r="K389" i="15"/>
  <c r="K387" i="15"/>
  <c r="K385" i="15"/>
  <c r="K383" i="15"/>
  <c r="K378" i="15"/>
  <c r="K375" i="15"/>
  <c r="K372" i="15"/>
  <c r="K370" i="15"/>
  <c r="K368" i="15"/>
  <c r="K365" i="15"/>
  <c r="K361" i="15"/>
  <c r="K360" i="15" s="1"/>
  <c r="K359" i="15" s="1"/>
  <c r="K357" i="15"/>
  <c r="K355" i="15"/>
  <c r="K353" i="15"/>
  <c r="K349" i="15"/>
  <c r="K346" i="15"/>
  <c r="K342" i="15"/>
  <c r="K338" i="15"/>
  <c r="K335" i="15"/>
  <c r="K333" i="15"/>
  <c r="K330" i="15"/>
  <c r="K328" i="15"/>
  <c r="K326" i="15"/>
  <c r="K324" i="15"/>
  <c r="K320" i="15"/>
  <c r="K319" i="15" s="1"/>
  <c r="K316" i="15"/>
  <c r="K315" i="15" s="1"/>
  <c r="K313" i="15"/>
  <c r="K310" i="15"/>
  <c r="K306" i="15"/>
  <c r="K304" i="15"/>
  <c r="K302" i="15"/>
  <c r="K300" i="15"/>
  <c r="K297" i="15"/>
  <c r="K295" i="15"/>
  <c r="K292" i="15"/>
  <c r="K290" i="15"/>
  <c r="K288" i="15"/>
  <c r="K286" i="15"/>
  <c r="K284" i="15"/>
  <c r="K282" i="15"/>
  <c r="K280" i="15"/>
  <c r="K277" i="15"/>
  <c r="K275" i="15"/>
  <c r="K272" i="15"/>
  <c r="K270" i="15"/>
  <c r="K265" i="15"/>
  <c r="K261" i="15"/>
  <c r="K257" i="15"/>
  <c r="K256" i="15" s="1"/>
  <c r="K254" i="15"/>
  <c r="K253" i="15" s="1"/>
  <c r="K250" i="15"/>
  <c r="K249" i="15" s="1"/>
  <c r="K247" i="15"/>
  <c r="K246" i="15" s="1"/>
  <c r="K243" i="15"/>
  <c r="K242" i="15" s="1"/>
  <c r="K241" i="15" s="1"/>
  <c r="K236" i="15"/>
  <c r="K235" i="15" s="1"/>
  <c r="K234" i="15" s="1"/>
  <c r="K232" i="15"/>
  <c r="K231" i="15" s="1"/>
  <c r="K229" i="15"/>
  <c r="K227" i="15"/>
  <c r="K225" i="15"/>
  <c r="K221" i="15"/>
  <c r="K219" i="15"/>
  <c r="K217" i="15"/>
  <c r="K214" i="15"/>
  <c r="K211" i="15"/>
  <c r="K210" i="15" s="1"/>
  <c r="K207" i="15"/>
  <c r="K206" i="15" s="1"/>
  <c r="K204" i="15"/>
  <c r="K202" i="15"/>
  <c r="K198" i="15"/>
  <c r="K197" i="15" s="1"/>
  <c r="K194" i="15"/>
  <c r="K193" i="15" s="1"/>
  <c r="K191" i="15"/>
  <c r="K189" i="15"/>
  <c r="K187" i="15"/>
  <c r="K185" i="15"/>
  <c r="K183" i="15"/>
  <c r="K181" i="15"/>
  <c r="K179" i="15"/>
  <c r="K176" i="15"/>
  <c r="K173" i="15"/>
  <c r="K168" i="15"/>
  <c r="K166" i="15"/>
  <c r="K164" i="15"/>
  <c r="K162" i="15"/>
  <c r="K160" i="15"/>
  <c r="K158" i="15"/>
  <c r="K156" i="15"/>
  <c r="K154" i="15"/>
  <c r="K152" i="15"/>
  <c r="K148" i="15"/>
  <c r="K144" i="15"/>
  <c r="K142" i="15"/>
  <c r="K138" i="15"/>
  <c r="K136" i="15"/>
  <c r="K134" i="15"/>
  <c r="K130" i="15"/>
  <c r="K128" i="15"/>
  <c r="K122" i="15"/>
  <c r="K118" i="15"/>
  <c r="K116" i="15"/>
  <c r="K114" i="15"/>
  <c r="K111" i="15"/>
  <c r="K109" i="15"/>
  <c r="K107" i="15"/>
  <c r="K102" i="15"/>
  <c r="K101" i="15" s="1"/>
  <c r="K99" i="15"/>
  <c r="K97" i="15"/>
  <c r="K95" i="15"/>
  <c r="K93" i="15"/>
  <c r="K90" i="15"/>
  <c r="K84" i="15"/>
  <c r="K80" i="15"/>
  <c r="K78" i="15"/>
  <c r="K76" i="15"/>
  <c r="K74" i="15"/>
  <c r="K72" i="15"/>
  <c r="K69" i="15"/>
  <c r="K67" i="15"/>
  <c r="K65" i="15"/>
  <c r="K63" i="15"/>
  <c r="K60" i="15"/>
  <c r="K56" i="15"/>
  <c r="K54" i="15"/>
  <c r="K52" i="15"/>
  <c r="K49" i="15"/>
  <c r="K48" i="15" s="1"/>
  <c r="K46" i="15"/>
  <c r="K44" i="15"/>
  <c r="K42" i="15"/>
  <c r="K38" i="15"/>
  <c r="K35" i="15"/>
  <c r="K33" i="15"/>
  <c r="K31" i="15"/>
  <c r="K29" i="15"/>
  <c r="K27" i="15"/>
  <c r="K25" i="15"/>
  <c r="K23" i="15"/>
  <c r="K21" i="15"/>
  <c r="K19" i="15"/>
  <c r="K548" i="15" l="1"/>
  <c r="K457" i="15"/>
  <c r="K106" i="15"/>
  <c r="K105" i="15" s="1"/>
  <c r="K245" i="15"/>
  <c r="K260" i="15"/>
  <c r="K259" i="15" s="1"/>
  <c r="K274" i="15"/>
  <c r="K520" i="15"/>
  <c r="K252" i="15"/>
  <c r="K240" i="15" s="1"/>
  <c r="K269" i="15"/>
  <c r="K513" i="15"/>
  <c r="K309" i="15"/>
  <c r="K308" i="15" s="1"/>
  <c r="K448" i="15"/>
  <c r="K447" i="15" s="1"/>
  <c r="K51" i="15"/>
  <c r="K294" i="15"/>
  <c r="K213" i="15"/>
  <c r="K209" i="15" s="1"/>
  <c r="K224" i="15"/>
  <c r="K223" i="15" s="1"/>
  <c r="K341" i="15"/>
  <c r="K340" i="15" s="1"/>
  <c r="K425" i="15"/>
  <c r="K424" i="15" s="1"/>
  <c r="K18" i="15"/>
  <c r="K71" i="15"/>
  <c r="K172" i="15"/>
  <c r="K323" i="15"/>
  <c r="K416" i="15"/>
  <c r="K415" i="15" s="1"/>
  <c r="K440" i="15"/>
  <c r="K439" i="15" s="1"/>
  <c r="K535" i="15"/>
  <c r="K374" i="15"/>
  <c r="K201" i="15"/>
  <c r="K279" i="15"/>
  <c r="K299" i="15"/>
  <c r="K332" i="15"/>
  <c r="K59" i="15"/>
  <c r="K475" i="15"/>
  <c r="K406" i="15"/>
  <c r="K405" i="15" s="1"/>
  <c r="K141" i="15"/>
  <c r="K140" i="15" s="1"/>
  <c r="K37" i="15"/>
  <c r="K147" i="15"/>
  <c r="K146" i="15" s="1"/>
  <c r="K126" i="15"/>
  <c r="K121" i="15" s="1"/>
  <c r="K120" i="15" s="1"/>
  <c r="K133" i="15"/>
  <c r="K132" i="15" s="1"/>
  <c r="K382" i="15"/>
  <c r="K364" i="15"/>
  <c r="K393" i="15"/>
  <c r="K171" i="15" l="1"/>
  <c r="K563" i="15"/>
  <c r="K322" i="15"/>
  <c r="K414" i="15"/>
  <c r="K268" i="15"/>
  <c r="K474" i="15"/>
  <c r="K468" i="15" s="1"/>
  <c r="K170" i="15"/>
  <c r="K363" i="15"/>
  <c r="K17" i="15"/>
  <c r="K58" i="15"/>
  <c r="K438" i="15"/>
  <c r="K381" i="15"/>
  <c r="K380" i="15" s="1"/>
  <c r="K104" i="15"/>
  <c r="K267" i="15" l="1"/>
  <c r="K16" i="15"/>
  <c r="K533" i="15" l="1"/>
  <c r="K564" i="15" s="1"/>
  <c r="I111" i="15"/>
  <c r="M111" i="15"/>
  <c r="N111" i="15"/>
  <c r="P111" i="15"/>
  <c r="R111" i="15"/>
  <c r="V111" i="15"/>
  <c r="W111" i="15"/>
  <c r="Y111" i="15"/>
  <c r="AA111" i="15"/>
  <c r="J113" i="15"/>
  <c r="L113" i="15" s="1"/>
  <c r="L1060" i="14"/>
  <c r="L1062" i="14" s="1"/>
  <c r="Z1042" i="14"/>
  <c r="AB1042" i="14" s="1"/>
  <c r="S1042" i="14"/>
  <c r="U1042" i="14" s="1"/>
  <c r="H1042" i="14"/>
  <c r="AA1041" i="14"/>
  <c r="AA1040" i="14" s="1"/>
  <c r="AA1039" i="14" s="1"/>
  <c r="Y1041" i="14"/>
  <c r="Y1040" i="14" s="1"/>
  <c r="Y1039" i="14" s="1"/>
  <c r="X1041" i="14"/>
  <c r="X1040" i="14" s="1"/>
  <c r="X1039" i="14" s="1"/>
  <c r="T1041" i="14"/>
  <c r="T1040" i="14" s="1"/>
  <c r="T1039" i="14" s="1"/>
  <c r="R1041" i="14"/>
  <c r="R1040" i="14" s="1"/>
  <c r="R1039" i="14" s="1"/>
  <c r="Q1041" i="14"/>
  <c r="Q1040" i="14" s="1"/>
  <c r="Q1039" i="14" s="1"/>
  <c r="M1041" i="14"/>
  <c r="M1040" i="14" s="1"/>
  <c r="M1039" i="14" s="1"/>
  <c r="L1041" i="14"/>
  <c r="L1040" i="14" s="1"/>
  <c r="L1039" i="14" s="1"/>
  <c r="J1041" i="14"/>
  <c r="J1040" i="14" s="1"/>
  <c r="J1039" i="14" s="1"/>
  <c r="I1041" i="14"/>
  <c r="I1040" i="14" s="1"/>
  <c r="I1039" i="14" s="1"/>
  <c r="G1041" i="14"/>
  <c r="G1040" i="14" s="1"/>
  <c r="G1039" i="14" s="1"/>
  <c r="F1041" i="14"/>
  <c r="F1040" i="14" s="1"/>
  <c r="F1039" i="14" s="1"/>
  <c r="Z1038" i="14"/>
  <c r="AB1038" i="14" s="1"/>
  <c r="S1038" i="14"/>
  <c r="U1038" i="14" s="1"/>
  <c r="H1038" i="14"/>
  <c r="K1038" i="14" s="1"/>
  <c r="AA1037" i="14"/>
  <c r="AA1036" i="14" s="1"/>
  <c r="AA1035" i="14" s="1"/>
  <c r="Y1037" i="14"/>
  <c r="Y1036" i="14" s="1"/>
  <c r="Y1035" i="14" s="1"/>
  <c r="X1037" i="14"/>
  <c r="X1036" i="14" s="1"/>
  <c r="X1035" i="14" s="1"/>
  <c r="T1037" i="14"/>
  <c r="R1037" i="14"/>
  <c r="R1036" i="14" s="1"/>
  <c r="R1035" i="14" s="1"/>
  <c r="Q1037" i="14"/>
  <c r="Q1036" i="14" s="1"/>
  <c r="Q1035" i="14" s="1"/>
  <c r="M1037" i="14"/>
  <c r="M1036" i="14" s="1"/>
  <c r="M1035" i="14" s="1"/>
  <c r="L1037" i="14"/>
  <c r="L1036" i="14" s="1"/>
  <c r="L1035" i="14" s="1"/>
  <c r="J1037" i="14"/>
  <c r="I1037" i="14"/>
  <c r="I1036" i="14" s="1"/>
  <c r="I1035" i="14" s="1"/>
  <c r="G1037" i="14"/>
  <c r="G1036" i="14" s="1"/>
  <c r="G1035" i="14" s="1"/>
  <c r="F1037" i="14"/>
  <c r="Y1031" i="14"/>
  <c r="Q1031" i="14"/>
  <c r="Q1030" i="14" s="1"/>
  <c r="Q1027" i="14" s="1"/>
  <c r="AA1030" i="14"/>
  <c r="X1030" i="14"/>
  <c r="T1030" i="14"/>
  <c r="T1027" i="14" s="1"/>
  <c r="R1030" i="14"/>
  <c r="R1027" i="14" s="1"/>
  <c r="X1029" i="14"/>
  <c r="Z1029" i="14" s="1"/>
  <c r="S1029" i="14"/>
  <c r="U1029" i="14" s="1"/>
  <c r="W1029" i="14" s="1"/>
  <c r="H1029" i="14"/>
  <c r="K1029" i="14" s="1"/>
  <c r="N1029" i="14" s="1"/>
  <c r="P1029" i="14" s="1"/>
  <c r="AA1028" i="14"/>
  <c r="Y1028" i="14"/>
  <c r="Z1026" i="14"/>
  <c r="S1026" i="14"/>
  <c r="U1026" i="14" s="1"/>
  <c r="W1026" i="14" s="1"/>
  <c r="H1026" i="14"/>
  <c r="K1026" i="14" s="1"/>
  <c r="N1026" i="14" s="1"/>
  <c r="P1026" i="14" s="1"/>
  <c r="Z1025" i="14"/>
  <c r="AB1025" i="14" s="1"/>
  <c r="AD1025" i="14" s="1"/>
  <c r="S1025" i="14"/>
  <c r="U1025" i="14" s="1"/>
  <c r="W1025" i="14" s="1"/>
  <c r="F1025" i="14"/>
  <c r="F1023" i="14" s="1"/>
  <c r="F1022" i="14" s="1"/>
  <c r="F1021" i="14" s="1"/>
  <c r="Z1024" i="14"/>
  <c r="AB1024" i="14" s="1"/>
  <c r="AD1024" i="14" s="1"/>
  <c r="S1024" i="14"/>
  <c r="H1024" i="14"/>
  <c r="AA1023" i="14"/>
  <c r="AA1022" i="14" s="1"/>
  <c r="AA1021" i="14" s="1"/>
  <c r="Y1023" i="14"/>
  <c r="Y1022" i="14" s="1"/>
  <c r="Y1021" i="14" s="1"/>
  <c r="X1023" i="14"/>
  <c r="X1022" i="14" s="1"/>
  <c r="X1021" i="14" s="1"/>
  <c r="T1023" i="14"/>
  <c r="T1022" i="14" s="1"/>
  <c r="T1021" i="14" s="1"/>
  <c r="R1023" i="14"/>
  <c r="R1022" i="14" s="1"/>
  <c r="R1021" i="14" s="1"/>
  <c r="Q1023" i="14"/>
  <c r="Q1022" i="14" s="1"/>
  <c r="Q1021" i="14" s="1"/>
  <c r="M1023" i="14"/>
  <c r="M1022" i="14" s="1"/>
  <c r="M1021" i="14" s="1"/>
  <c r="L1023" i="14"/>
  <c r="L1022" i="14" s="1"/>
  <c r="L1021" i="14" s="1"/>
  <c r="J1023" i="14"/>
  <c r="J1022" i="14" s="1"/>
  <c r="J1021" i="14" s="1"/>
  <c r="I1023" i="14"/>
  <c r="I1022" i="14" s="1"/>
  <c r="I1021" i="14" s="1"/>
  <c r="G1023" i="14"/>
  <c r="G1022" i="14" s="1"/>
  <c r="G1021" i="14" s="1"/>
  <c r="Z1020" i="14"/>
  <c r="AB1020" i="14" s="1"/>
  <c r="AD1020" i="14" s="1"/>
  <c r="S1020" i="14"/>
  <c r="U1020" i="14" s="1"/>
  <c r="W1020" i="14" s="1"/>
  <c r="H1020" i="14"/>
  <c r="Z1019" i="14"/>
  <c r="S1019" i="14"/>
  <c r="H1019" i="14"/>
  <c r="K1019" i="14" s="1"/>
  <c r="N1019" i="14" s="1"/>
  <c r="P1019" i="14" s="1"/>
  <c r="AA1018" i="14"/>
  <c r="AA1017" i="14" s="1"/>
  <c r="AA1016" i="14" s="1"/>
  <c r="Y1018" i="14"/>
  <c r="Y1017" i="14" s="1"/>
  <c r="Y1016" i="14" s="1"/>
  <c r="X1018" i="14"/>
  <c r="X1017" i="14" s="1"/>
  <c r="X1016" i="14" s="1"/>
  <c r="T1018" i="14"/>
  <c r="T1017" i="14" s="1"/>
  <c r="T1016" i="14" s="1"/>
  <c r="R1018" i="14"/>
  <c r="R1017" i="14" s="1"/>
  <c r="R1016" i="14" s="1"/>
  <c r="Q1018" i="14"/>
  <c r="Q1017" i="14" s="1"/>
  <c r="Q1016" i="14" s="1"/>
  <c r="M1018" i="14"/>
  <c r="M1017" i="14" s="1"/>
  <c r="M1016" i="14" s="1"/>
  <c r="L1018" i="14"/>
  <c r="L1017" i="14" s="1"/>
  <c r="L1016" i="14" s="1"/>
  <c r="J1018" i="14"/>
  <c r="J1017" i="14" s="1"/>
  <c r="J1016" i="14" s="1"/>
  <c r="I1018" i="14"/>
  <c r="I1017" i="14" s="1"/>
  <c r="I1016" i="14" s="1"/>
  <c r="G1018" i="14"/>
  <c r="G1017" i="14" s="1"/>
  <c r="G1016" i="14" s="1"/>
  <c r="F1018" i="14"/>
  <c r="F1017" i="14" s="1"/>
  <c r="F1016" i="14" s="1"/>
  <c r="Z1014" i="14"/>
  <c r="AB1014" i="14" s="1"/>
  <c r="AD1014" i="14" s="1"/>
  <c r="S1014" i="14"/>
  <c r="U1014" i="14" s="1"/>
  <c r="W1014" i="14" s="1"/>
  <c r="H1014" i="14"/>
  <c r="K1014" i="14" s="1"/>
  <c r="N1014" i="14" s="1"/>
  <c r="P1014" i="14" s="1"/>
  <c r="Z1013" i="14"/>
  <c r="AB1013" i="14" s="1"/>
  <c r="AD1013" i="14" s="1"/>
  <c r="AD1012" i="14" s="1"/>
  <c r="S1013" i="14"/>
  <c r="H1013" i="14"/>
  <c r="K1013" i="14" s="1"/>
  <c r="AA1012" i="14"/>
  <c r="Y1012" i="14"/>
  <c r="X1012" i="14"/>
  <c r="T1012" i="14"/>
  <c r="R1012" i="14"/>
  <c r="Q1012" i="14"/>
  <c r="M1012" i="14"/>
  <c r="L1012" i="14"/>
  <c r="J1012" i="14"/>
  <c r="I1012" i="14"/>
  <c r="G1012" i="14"/>
  <c r="F1012" i="14"/>
  <c r="Z1011" i="14"/>
  <c r="S1011" i="14"/>
  <c r="H1011" i="14"/>
  <c r="K1011" i="14" s="1"/>
  <c r="K1010" i="14" s="1"/>
  <c r="AA1010" i="14"/>
  <c r="Y1010" i="14"/>
  <c r="X1010" i="14"/>
  <c r="T1010" i="14"/>
  <c r="R1010" i="14"/>
  <c r="Q1010" i="14"/>
  <c r="M1010" i="14"/>
  <c r="L1010" i="14"/>
  <c r="J1010" i="14"/>
  <c r="I1010" i="14"/>
  <c r="G1010" i="14"/>
  <c r="F1010" i="14"/>
  <c r="Z1005" i="14"/>
  <c r="AB1005" i="14" s="1"/>
  <c r="AD1005" i="14" s="1"/>
  <c r="AD1004" i="14" s="1"/>
  <c r="S1005" i="14"/>
  <c r="H1005" i="14"/>
  <c r="K1005" i="14" s="1"/>
  <c r="AA1004" i="14"/>
  <c r="Y1004" i="14"/>
  <c r="X1004" i="14"/>
  <c r="T1004" i="14"/>
  <c r="R1004" i="14"/>
  <c r="Q1004" i="14"/>
  <c r="M1004" i="14"/>
  <c r="L1004" i="14"/>
  <c r="J1004" i="14"/>
  <c r="I1004" i="14"/>
  <c r="G1004" i="14"/>
  <c r="F1004" i="14"/>
  <c r="Z1003" i="14"/>
  <c r="AB1003" i="14" s="1"/>
  <c r="AD1003" i="14" s="1"/>
  <c r="S1003" i="14"/>
  <c r="U1003" i="14" s="1"/>
  <c r="W1003" i="14" s="1"/>
  <c r="H1003" i="14"/>
  <c r="K1003" i="14" s="1"/>
  <c r="N1003" i="14" s="1"/>
  <c r="P1003" i="14" s="1"/>
  <c r="Z1002" i="14"/>
  <c r="AB1002" i="14" s="1"/>
  <c r="AD1002" i="14" s="1"/>
  <c r="S1002" i="14"/>
  <c r="U1002" i="14" s="1"/>
  <c r="W1002" i="14" s="1"/>
  <c r="H1002" i="14"/>
  <c r="K1002" i="14" s="1"/>
  <c r="N1002" i="14" s="1"/>
  <c r="P1002" i="14" s="1"/>
  <c r="Z1001" i="14"/>
  <c r="AB1001" i="14" s="1"/>
  <c r="AD1001" i="14" s="1"/>
  <c r="S1001" i="14"/>
  <c r="H1001" i="14"/>
  <c r="AA1000" i="14"/>
  <c r="Y1000" i="14"/>
  <c r="X1000" i="14"/>
  <c r="T1000" i="14"/>
  <c r="R1000" i="14"/>
  <c r="Q1000" i="14"/>
  <c r="M1000" i="14"/>
  <c r="L1000" i="14"/>
  <c r="J1000" i="14"/>
  <c r="I1000" i="14"/>
  <c r="G1000" i="14"/>
  <c r="F1000" i="14"/>
  <c r="Z992" i="14"/>
  <c r="AB992" i="14" s="1"/>
  <c r="AD992" i="14" s="1"/>
  <c r="S992" i="14"/>
  <c r="U992" i="14" s="1"/>
  <c r="W992" i="14" s="1"/>
  <c r="H992" i="14"/>
  <c r="K992" i="14" s="1"/>
  <c r="N992" i="14" s="1"/>
  <c r="P992" i="14" s="1"/>
  <c r="Z991" i="14"/>
  <c r="S991" i="14"/>
  <c r="U991" i="14" s="1"/>
  <c r="W991" i="14" s="1"/>
  <c r="H991" i="14"/>
  <c r="AA990" i="14"/>
  <c r="AA989" i="14" s="1"/>
  <c r="AA988" i="14" s="1"/>
  <c r="AA987" i="14" s="1"/>
  <c r="AA986" i="14" s="1"/>
  <c r="Y990" i="14"/>
  <c r="X990" i="14"/>
  <c r="X989" i="14" s="1"/>
  <c r="X988" i="14" s="1"/>
  <c r="X987" i="14" s="1"/>
  <c r="X986" i="14" s="1"/>
  <c r="T990" i="14"/>
  <c r="R990" i="14"/>
  <c r="Q990" i="14"/>
  <c r="M990" i="14"/>
  <c r="L990" i="14"/>
  <c r="L989" i="14" s="1"/>
  <c r="L988" i="14" s="1"/>
  <c r="L987" i="14" s="1"/>
  <c r="L986" i="14" s="1"/>
  <c r="J990" i="14"/>
  <c r="J989" i="14" s="1"/>
  <c r="J988" i="14" s="1"/>
  <c r="J987" i="14" s="1"/>
  <c r="J986" i="14" s="1"/>
  <c r="I990" i="14"/>
  <c r="I989" i="14" s="1"/>
  <c r="I988" i="14" s="1"/>
  <c r="I987" i="14" s="1"/>
  <c r="I986" i="14" s="1"/>
  <c r="G990" i="14"/>
  <c r="G989" i="14" s="1"/>
  <c r="G988" i="14" s="1"/>
  <c r="G987" i="14" s="1"/>
  <c r="G986" i="14" s="1"/>
  <c r="F990" i="14"/>
  <c r="F989" i="14" s="1"/>
  <c r="F988" i="14" s="1"/>
  <c r="F987" i="14" s="1"/>
  <c r="F986" i="14" s="1"/>
  <c r="Z985" i="14"/>
  <c r="S985" i="14"/>
  <c r="M985" i="14"/>
  <c r="M984" i="14" s="1"/>
  <c r="M983" i="14" s="1"/>
  <c r="M982" i="14" s="1"/>
  <c r="M981" i="14" s="1"/>
  <c r="M980" i="14" s="1"/>
  <c r="F985" i="14"/>
  <c r="H985" i="14" s="1"/>
  <c r="H984" i="14" s="1"/>
  <c r="H983" i="14" s="1"/>
  <c r="H982" i="14" s="1"/>
  <c r="H981" i="14" s="1"/>
  <c r="H980" i="14" s="1"/>
  <c r="AA984" i="14"/>
  <c r="AA983" i="14" s="1"/>
  <c r="AA982" i="14" s="1"/>
  <c r="AA981" i="14" s="1"/>
  <c r="AA980" i="14" s="1"/>
  <c r="Y984" i="14"/>
  <c r="Y983" i="14" s="1"/>
  <c r="Y982" i="14" s="1"/>
  <c r="Y981" i="14" s="1"/>
  <c r="Y980" i="14" s="1"/>
  <c r="X984" i="14"/>
  <c r="X983" i="14" s="1"/>
  <c r="X982" i="14" s="1"/>
  <c r="X981" i="14" s="1"/>
  <c r="X980" i="14" s="1"/>
  <c r="T984" i="14"/>
  <c r="T983" i="14" s="1"/>
  <c r="T982" i="14" s="1"/>
  <c r="T981" i="14" s="1"/>
  <c r="T980" i="14" s="1"/>
  <c r="R984" i="14"/>
  <c r="R983" i="14" s="1"/>
  <c r="R982" i="14" s="1"/>
  <c r="R981" i="14" s="1"/>
  <c r="R980" i="14" s="1"/>
  <c r="Q984" i="14"/>
  <c r="Q983" i="14" s="1"/>
  <c r="Q982" i="14" s="1"/>
  <c r="Q981" i="14" s="1"/>
  <c r="Q980" i="14" s="1"/>
  <c r="L984" i="14"/>
  <c r="L983" i="14" s="1"/>
  <c r="L982" i="14" s="1"/>
  <c r="L981" i="14" s="1"/>
  <c r="L980" i="14" s="1"/>
  <c r="J984" i="14"/>
  <c r="J983" i="14" s="1"/>
  <c r="J982" i="14" s="1"/>
  <c r="J981" i="14" s="1"/>
  <c r="J980" i="14" s="1"/>
  <c r="I984" i="14"/>
  <c r="I983" i="14" s="1"/>
  <c r="I982" i="14" s="1"/>
  <c r="I981" i="14" s="1"/>
  <c r="I980" i="14" s="1"/>
  <c r="G984" i="14"/>
  <c r="G983" i="14" s="1"/>
  <c r="G982" i="14" s="1"/>
  <c r="G981" i="14" s="1"/>
  <c r="G980" i="14" s="1"/>
  <c r="J978" i="14"/>
  <c r="M977" i="14"/>
  <c r="M976" i="14" s="1"/>
  <c r="L977" i="14"/>
  <c r="L976" i="14" s="1"/>
  <c r="I977" i="14"/>
  <c r="I976" i="14" s="1"/>
  <c r="H977" i="14"/>
  <c r="H976" i="14" s="1"/>
  <c r="Z975" i="14"/>
  <c r="AB975" i="14" s="1"/>
  <c r="AD975" i="14" s="1"/>
  <c r="S975" i="14"/>
  <c r="U975" i="14" s="1"/>
  <c r="W975" i="14" s="1"/>
  <c r="H975" i="14"/>
  <c r="K975" i="14" s="1"/>
  <c r="N975" i="14" s="1"/>
  <c r="P975" i="14" s="1"/>
  <c r="Z974" i="14"/>
  <c r="S974" i="14"/>
  <c r="U974" i="14" s="1"/>
  <c r="W974" i="14" s="1"/>
  <c r="H974" i="14"/>
  <c r="K974" i="14" s="1"/>
  <c r="N974" i="14" s="1"/>
  <c r="P974" i="14" s="1"/>
  <c r="Z973" i="14"/>
  <c r="AB973" i="14" s="1"/>
  <c r="AD973" i="14" s="1"/>
  <c r="S973" i="14"/>
  <c r="H973" i="14"/>
  <c r="AA972" i="14"/>
  <c r="AA971" i="14" s="1"/>
  <c r="Y972" i="14"/>
  <c r="Y971" i="14" s="1"/>
  <c r="X972" i="14"/>
  <c r="X971" i="14" s="1"/>
  <c r="T972" i="14"/>
  <c r="T971" i="14" s="1"/>
  <c r="R972" i="14"/>
  <c r="R971" i="14" s="1"/>
  <c r="Q972" i="14"/>
  <c r="Q971" i="14" s="1"/>
  <c r="M972" i="14"/>
  <c r="M971" i="14" s="1"/>
  <c r="L972" i="14"/>
  <c r="L971" i="14" s="1"/>
  <c r="J972" i="14"/>
  <c r="J971" i="14" s="1"/>
  <c r="I972" i="14"/>
  <c r="I971" i="14" s="1"/>
  <c r="G972" i="14"/>
  <c r="G971" i="14" s="1"/>
  <c r="F972" i="14"/>
  <c r="F971" i="14" s="1"/>
  <c r="Z970" i="14"/>
  <c r="AB970" i="14" s="1"/>
  <c r="S970" i="14"/>
  <c r="F970" i="14"/>
  <c r="H970" i="14" s="1"/>
  <c r="AA969" i="14"/>
  <c r="Y969" i="14"/>
  <c r="X969" i="14"/>
  <c r="T969" i="14"/>
  <c r="R969" i="14"/>
  <c r="Q969" i="14"/>
  <c r="M969" i="14"/>
  <c r="L969" i="14"/>
  <c r="J969" i="14"/>
  <c r="I969" i="14"/>
  <c r="G969" i="14"/>
  <c r="F969" i="14"/>
  <c r="K968" i="14"/>
  <c r="N968" i="14" s="1"/>
  <c r="M967" i="14"/>
  <c r="L967" i="14"/>
  <c r="J967" i="14"/>
  <c r="I967" i="14"/>
  <c r="H967" i="14"/>
  <c r="Z966" i="14"/>
  <c r="S966" i="14"/>
  <c r="H966" i="14"/>
  <c r="AA965" i="14"/>
  <c r="Y965" i="14"/>
  <c r="X965" i="14"/>
  <c r="T965" i="14"/>
  <c r="R965" i="14"/>
  <c r="Q965" i="14"/>
  <c r="M965" i="14"/>
  <c r="L965" i="14"/>
  <c r="J965" i="14"/>
  <c r="I965" i="14"/>
  <c r="G965" i="14"/>
  <c r="F965" i="14"/>
  <c r="Z964" i="14"/>
  <c r="AB964" i="14" s="1"/>
  <c r="S964" i="14"/>
  <c r="H964" i="14"/>
  <c r="AA963" i="14"/>
  <c r="Y963" i="14"/>
  <c r="X963" i="14"/>
  <c r="T963" i="14"/>
  <c r="R963" i="14"/>
  <c r="Q963" i="14"/>
  <c r="M963" i="14"/>
  <c r="L963" i="14"/>
  <c r="J963" i="14"/>
  <c r="I963" i="14"/>
  <c r="G963" i="14"/>
  <c r="F963" i="14"/>
  <c r="Z959" i="14"/>
  <c r="Z958" i="14" s="1"/>
  <c r="Z957" i="14" s="1"/>
  <c r="Z956" i="14" s="1"/>
  <c r="Z955" i="14" s="1"/>
  <c r="S959" i="14"/>
  <c r="U959" i="14" s="1"/>
  <c r="H959" i="14"/>
  <c r="K959" i="14" s="1"/>
  <c r="AA958" i="14"/>
  <c r="AA957" i="14" s="1"/>
  <c r="AA956" i="14" s="1"/>
  <c r="AA955" i="14" s="1"/>
  <c r="Y958" i="14"/>
  <c r="Y957" i="14" s="1"/>
  <c r="Y956" i="14" s="1"/>
  <c r="Y955" i="14" s="1"/>
  <c r="X958" i="14"/>
  <c r="X957" i="14" s="1"/>
  <c r="X956" i="14" s="1"/>
  <c r="X955" i="14" s="1"/>
  <c r="T958" i="14"/>
  <c r="T957" i="14" s="1"/>
  <c r="T956" i="14" s="1"/>
  <c r="T955" i="14" s="1"/>
  <c r="R958" i="14"/>
  <c r="R957" i="14" s="1"/>
  <c r="R956" i="14" s="1"/>
  <c r="R955" i="14" s="1"/>
  <c r="Q958" i="14"/>
  <c r="Q957" i="14" s="1"/>
  <c r="Q956" i="14" s="1"/>
  <c r="Q955" i="14" s="1"/>
  <c r="M958" i="14"/>
  <c r="M957" i="14" s="1"/>
  <c r="M956" i="14" s="1"/>
  <c r="M955" i="14" s="1"/>
  <c r="L958" i="14"/>
  <c r="L957" i="14" s="1"/>
  <c r="L956" i="14" s="1"/>
  <c r="L955" i="14" s="1"/>
  <c r="J958" i="14"/>
  <c r="J957" i="14" s="1"/>
  <c r="J956" i="14" s="1"/>
  <c r="J955" i="14" s="1"/>
  <c r="I958" i="14"/>
  <c r="I957" i="14" s="1"/>
  <c r="I956" i="14" s="1"/>
  <c r="I955" i="14" s="1"/>
  <c r="G958" i="14"/>
  <c r="G957" i="14" s="1"/>
  <c r="G956" i="14" s="1"/>
  <c r="G955" i="14" s="1"/>
  <c r="F958" i="14"/>
  <c r="F957" i="14" s="1"/>
  <c r="F956" i="14" s="1"/>
  <c r="F955" i="14" s="1"/>
  <c r="Z952" i="14"/>
  <c r="Z951" i="14" s="1"/>
  <c r="Z950" i="14" s="1"/>
  <c r="Z949" i="14" s="1"/>
  <c r="Z948" i="14" s="1"/>
  <c r="Z947" i="14" s="1"/>
  <c r="Z946" i="14" s="1"/>
  <c r="S952" i="14"/>
  <c r="H952" i="14"/>
  <c r="AA951" i="14"/>
  <c r="AA950" i="14" s="1"/>
  <c r="AA949" i="14" s="1"/>
  <c r="AA948" i="14" s="1"/>
  <c r="AA947" i="14" s="1"/>
  <c r="AA946" i="14" s="1"/>
  <c r="Y951" i="14"/>
  <c r="Y950" i="14" s="1"/>
  <c r="Y949" i="14" s="1"/>
  <c r="Y948" i="14" s="1"/>
  <c r="Y947" i="14" s="1"/>
  <c r="Y946" i="14" s="1"/>
  <c r="X951" i="14"/>
  <c r="X950" i="14" s="1"/>
  <c r="X949" i="14" s="1"/>
  <c r="X948" i="14" s="1"/>
  <c r="X947" i="14" s="1"/>
  <c r="X946" i="14" s="1"/>
  <c r="T951" i="14"/>
  <c r="T950" i="14" s="1"/>
  <c r="T949" i="14" s="1"/>
  <c r="T948" i="14" s="1"/>
  <c r="T947" i="14" s="1"/>
  <c r="T946" i="14" s="1"/>
  <c r="R951" i="14"/>
  <c r="R950" i="14" s="1"/>
  <c r="R949" i="14" s="1"/>
  <c r="R948" i="14" s="1"/>
  <c r="R947" i="14" s="1"/>
  <c r="R946" i="14" s="1"/>
  <c r="Q951" i="14"/>
  <c r="Q950" i="14" s="1"/>
  <c r="Q949" i="14" s="1"/>
  <c r="Q948" i="14" s="1"/>
  <c r="Q947" i="14" s="1"/>
  <c r="Q946" i="14" s="1"/>
  <c r="M951" i="14"/>
  <c r="M950" i="14" s="1"/>
  <c r="M949" i="14" s="1"/>
  <c r="M948" i="14" s="1"/>
  <c r="M947" i="14" s="1"/>
  <c r="M946" i="14" s="1"/>
  <c r="L951" i="14"/>
  <c r="L950" i="14" s="1"/>
  <c r="L949" i="14" s="1"/>
  <c r="L948" i="14" s="1"/>
  <c r="L947" i="14" s="1"/>
  <c r="L946" i="14" s="1"/>
  <c r="J951" i="14"/>
  <c r="J950" i="14" s="1"/>
  <c r="J949" i="14" s="1"/>
  <c r="J948" i="14" s="1"/>
  <c r="J947" i="14" s="1"/>
  <c r="J946" i="14" s="1"/>
  <c r="I951" i="14"/>
  <c r="I950" i="14" s="1"/>
  <c r="I949" i="14" s="1"/>
  <c r="I948" i="14" s="1"/>
  <c r="I947" i="14" s="1"/>
  <c r="I946" i="14" s="1"/>
  <c r="G951" i="14"/>
  <c r="G950" i="14" s="1"/>
  <c r="G949" i="14" s="1"/>
  <c r="G948" i="14" s="1"/>
  <c r="G947" i="14" s="1"/>
  <c r="G946" i="14" s="1"/>
  <c r="F951" i="14"/>
  <c r="F950" i="14" s="1"/>
  <c r="F949" i="14" s="1"/>
  <c r="F948" i="14" s="1"/>
  <c r="F947" i="14" s="1"/>
  <c r="F946" i="14" s="1"/>
  <c r="Z945" i="14"/>
  <c r="AB945" i="14" s="1"/>
  <c r="S945" i="14"/>
  <c r="H945" i="14"/>
  <c r="K945" i="14" s="1"/>
  <c r="AA944" i="14"/>
  <c r="AA943" i="14" s="1"/>
  <c r="AA942" i="14" s="1"/>
  <c r="AA941" i="14" s="1"/>
  <c r="AA940" i="14" s="1"/>
  <c r="Y944" i="14"/>
  <c r="Y943" i="14" s="1"/>
  <c r="Y942" i="14" s="1"/>
  <c r="Y941" i="14" s="1"/>
  <c r="Y940" i="14" s="1"/>
  <c r="X944" i="14"/>
  <c r="X943" i="14" s="1"/>
  <c r="X942" i="14" s="1"/>
  <c r="X941" i="14" s="1"/>
  <c r="X940" i="14" s="1"/>
  <c r="T944" i="14"/>
  <c r="T943" i="14" s="1"/>
  <c r="T942" i="14" s="1"/>
  <c r="T941" i="14" s="1"/>
  <c r="T940" i="14" s="1"/>
  <c r="R944" i="14"/>
  <c r="R943" i="14" s="1"/>
  <c r="R942" i="14" s="1"/>
  <c r="R941" i="14" s="1"/>
  <c r="R940" i="14" s="1"/>
  <c r="Q944" i="14"/>
  <c r="Q943" i="14" s="1"/>
  <c r="Q942" i="14" s="1"/>
  <c r="Q941" i="14" s="1"/>
  <c r="Q940" i="14" s="1"/>
  <c r="M944" i="14"/>
  <c r="M943" i="14" s="1"/>
  <c r="M942" i="14" s="1"/>
  <c r="M941" i="14" s="1"/>
  <c r="M940" i="14" s="1"/>
  <c r="L944" i="14"/>
  <c r="L943" i="14" s="1"/>
  <c r="L942" i="14" s="1"/>
  <c r="L941" i="14" s="1"/>
  <c r="L940" i="14" s="1"/>
  <c r="J944" i="14"/>
  <c r="J943" i="14" s="1"/>
  <c r="J942" i="14" s="1"/>
  <c r="J941" i="14" s="1"/>
  <c r="J940" i="14" s="1"/>
  <c r="I944" i="14"/>
  <c r="I943" i="14" s="1"/>
  <c r="I942" i="14" s="1"/>
  <c r="I941" i="14" s="1"/>
  <c r="I940" i="14" s="1"/>
  <c r="G944" i="14"/>
  <c r="G943" i="14" s="1"/>
  <c r="G942" i="14" s="1"/>
  <c r="G941" i="14" s="1"/>
  <c r="G940" i="14" s="1"/>
  <c r="F944" i="14"/>
  <c r="F943" i="14" s="1"/>
  <c r="F942" i="14" s="1"/>
  <c r="F941" i="14" s="1"/>
  <c r="F940" i="14" s="1"/>
  <c r="Z939" i="14"/>
  <c r="S939" i="14"/>
  <c r="H939" i="14"/>
  <c r="K939" i="14" s="1"/>
  <c r="AA938" i="14"/>
  <c r="AA937" i="14" s="1"/>
  <c r="AA936" i="14" s="1"/>
  <c r="AA935" i="14" s="1"/>
  <c r="Y938" i="14"/>
  <c r="Y937" i="14" s="1"/>
  <c r="Y936" i="14" s="1"/>
  <c r="Y935" i="14" s="1"/>
  <c r="X938" i="14"/>
  <c r="X937" i="14" s="1"/>
  <c r="X936" i="14" s="1"/>
  <c r="X935" i="14" s="1"/>
  <c r="T938" i="14"/>
  <c r="T937" i="14" s="1"/>
  <c r="T936" i="14" s="1"/>
  <c r="T935" i="14" s="1"/>
  <c r="R938" i="14"/>
  <c r="R937" i="14" s="1"/>
  <c r="R936" i="14" s="1"/>
  <c r="R935" i="14" s="1"/>
  <c r="Q938" i="14"/>
  <c r="Q937" i="14" s="1"/>
  <c r="Q936" i="14" s="1"/>
  <c r="Q935" i="14" s="1"/>
  <c r="M938" i="14"/>
  <c r="M937" i="14" s="1"/>
  <c r="M936" i="14" s="1"/>
  <c r="M935" i="14" s="1"/>
  <c r="L938" i="14"/>
  <c r="L937" i="14" s="1"/>
  <c r="L936" i="14" s="1"/>
  <c r="L935" i="14" s="1"/>
  <c r="J938" i="14"/>
  <c r="J937" i="14" s="1"/>
  <c r="J936" i="14" s="1"/>
  <c r="J935" i="14" s="1"/>
  <c r="I938" i="14"/>
  <c r="I937" i="14" s="1"/>
  <c r="I936" i="14" s="1"/>
  <c r="I935" i="14" s="1"/>
  <c r="G938" i="14"/>
  <c r="G937" i="14" s="1"/>
  <c r="G936" i="14" s="1"/>
  <c r="G935" i="14" s="1"/>
  <c r="F938" i="14"/>
  <c r="F937" i="14" s="1"/>
  <c r="F936" i="14" s="1"/>
  <c r="F935" i="14" s="1"/>
  <c r="Z934" i="14"/>
  <c r="AB934" i="14" s="1"/>
  <c r="S934" i="14"/>
  <c r="H934" i="14"/>
  <c r="AA933" i="14"/>
  <c r="AA932" i="14" s="1"/>
  <c r="AA931" i="14" s="1"/>
  <c r="AA930" i="14" s="1"/>
  <c r="Y933" i="14"/>
  <c r="Y932" i="14" s="1"/>
  <c r="Y931" i="14" s="1"/>
  <c r="Y930" i="14" s="1"/>
  <c r="X933" i="14"/>
  <c r="X932" i="14" s="1"/>
  <c r="X931" i="14" s="1"/>
  <c r="X930" i="14" s="1"/>
  <c r="T933" i="14"/>
  <c r="T932" i="14" s="1"/>
  <c r="T931" i="14" s="1"/>
  <c r="T930" i="14" s="1"/>
  <c r="R933" i="14"/>
  <c r="R932" i="14" s="1"/>
  <c r="R931" i="14" s="1"/>
  <c r="R930" i="14" s="1"/>
  <c r="Q933" i="14"/>
  <c r="Q932" i="14" s="1"/>
  <c r="Q931" i="14" s="1"/>
  <c r="Q930" i="14" s="1"/>
  <c r="M933" i="14"/>
  <c r="M932" i="14" s="1"/>
  <c r="M931" i="14" s="1"/>
  <c r="M930" i="14" s="1"/>
  <c r="L933" i="14"/>
  <c r="L932" i="14" s="1"/>
  <c r="L931" i="14" s="1"/>
  <c r="L930" i="14" s="1"/>
  <c r="J933" i="14"/>
  <c r="J932" i="14" s="1"/>
  <c r="J931" i="14" s="1"/>
  <c r="J930" i="14" s="1"/>
  <c r="I933" i="14"/>
  <c r="I932" i="14" s="1"/>
  <c r="I931" i="14" s="1"/>
  <c r="I930" i="14" s="1"/>
  <c r="G933" i="14"/>
  <c r="G932" i="14" s="1"/>
  <c r="G931" i="14" s="1"/>
  <c r="G930" i="14" s="1"/>
  <c r="F933" i="14"/>
  <c r="F932" i="14" s="1"/>
  <c r="F931" i="14" s="1"/>
  <c r="F930" i="14" s="1"/>
  <c r="Z927" i="14"/>
  <c r="S927" i="14"/>
  <c r="U927" i="14" s="1"/>
  <c r="H927" i="14"/>
  <c r="AA926" i="14"/>
  <c r="AA925" i="14" s="1"/>
  <c r="AA924" i="14" s="1"/>
  <c r="AA923" i="14" s="1"/>
  <c r="AA922" i="14" s="1"/>
  <c r="AA921" i="14" s="1"/>
  <c r="Y926" i="14"/>
  <c r="Y925" i="14" s="1"/>
  <c r="Y924" i="14" s="1"/>
  <c r="Y923" i="14" s="1"/>
  <c r="Y922" i="14" s="1"/>
  <c r="Y921" i="14" s="1"/>
  <c r="X926" i="14"/>
  <c r="X925" i="14" s="1"/>
  <c r="X924" i="14" s="1"/>
  <c r="X923" i="14" s="1"/>
  <c r="X922" i="14" s="1"/>
  <c r="X921" i="14" s="1"/>
  <c r="T926" i="14"/>
  <c r="T925" i="14" s="1"/>
  <c r="T924" i="14" s="1"/>
  <c r="T923" i="14" s="1"/>
  <c r="T922" i="14" s="1"/>
  <c r="T921" i="14" s="1"/>
  <c r="R926" i="14"/>
  <c r="R925" i="14" s="1"/>
  <c r="R924" i="14" s="1"/>
  <c r="R923" i="14" s="1"/>
  <c r="R922" i="14" s="1"/>
  <c r="R921" i="14" s="1"/>
  <c r="Q926" i="14"/>
  <c r="Q925" i="14" s="1"/>
  <c r="Q924" i="14" s="1"/>
  <c r="Q923" i="14" s="1"/>
  <c r="Q922" i="14" s="1"/>
  <c r="Q921" i="14" s="1"/>
  <c r="M926" i="14"/>
  <c r="M925" i="14" s="1"/>
  <c r="M924" i="14" s="1"/>
  <c r="M923" i="14" s="1"/>
  <c r="M922" i="14" s="1"/>
  <c r="M921" i="14" s="1"/>
  <c r="L926" i="14"/>
  <c r="L925" i="14" s="1"/>
  <c r="L924" i="14" s="1"/>
  <c r="L923" i="14" s="1"/>
  <c r="L922" i="14" s="1"/>
  <c r="L921" i="14" s="1"/>
  <c r="J926" i="14"/>
  <c r="J925" i="14" s="1"/>
  <c r="J924" i="14" s="1"/>
  <c r="J923" i="14" s="1"/>
  <c r="J922" i="14" s="1"/>
  <c r="J921" i="14" s="1"/>
  <c r="I926" i="14"/>
  <c r="I925" i="14" s="1"/>
  <c r="I924" i="14" s="1"/>
  <c r="I923" i="14" s="1"/>
  <c r="I922" i="14" s="1"/>
  <c r="I921" i="14" s="1"/>
  <c r="G926" i="14"/>
  <c r="G925" i="14" s="1"/>
  <c r="G924" i="14" s="1"/>
  <c r="G923" i="14" s="1"/>
  <c r="G922" i="14" s="1"/>
  <c r="G921" i="14" s="1"/>
  <c r="F926" i="14"/>
  <c r="F925" i="14" s="1"/>
  <c r="F924" i="14" s="1"/>
  <c r="F923" i="14" s="1"/>
  <c r="F922" i="14" s="1"/>
  <c r="F921" i="14" s="1"/>
  <c r="Z918" i="14"/>
  <c r="S918" i="14"/>
  <c r="H918" i="14"/>
  <c r="H917" i="14" s="1"/>
  <c r="H916" i="14" s="1"/>
  <c r="AA917" i="14"/>
  <c r="AA916" i="14" s="1"/>
  <c r="Y917" i="14"/>
  <c r="Y916" i="14" s="1"/>
  <c r="X917" i="14"/>
  <c r="X916" i="14" s="1"/>
  <c r="T917" i="14"/>
  <c r="T916" i="14" s="1"/>
  <c r="R917" i="14"/>
  <c r="R916" i="14" s="1"/>
  <c r="Q917" i="14"/>
  <c r="Q916" i="14" s="1"/>
  <c r="M917" i="14"/>
  <c r="M916" i="14" s="1"/>
  <c r="L917" i="14"/>
  <c r="L916" i="14" s="1"/>
  <c r="J917" i="14"/>
  <c r="J916" i="14" s="1"/>
  <c r="I917" i="14"/>
  <c r="I916" i="14" s="1"/>
  <c r="G917" i="14"/>
  <c r="G916" i="14" s="1"/>
  <c r="F917" i="14"/>
  <c r="F916" i="14" s="1"/>
  <c r="Z915" i="14"/>
  <c r="AB915" i="14" s="1"/>
  <c r="S915" i="14"/>
  <c r="U915" i="14" s="1"/>
  <c r="W915" i="14" s="1"/>
  <c r="W914" i="14" s="1"/>
  <c r="W913" i="14" s="1"/>
  <c r="H915" i="14"/>
  <c r="H914" i="14" s="1"/>
  <c r="H913" i="14" s="1"/>
  <c r="AA914" i="14"/>
  <c r="AA913" i="14" s="1"/>
  <c r="Y914" i="14"/>
  <c r="Y913" i="14" s="1"/>
  <c r="X914" i="14"/>
  <c r="X913" i="14" s="1"/>
  <c r="T914" i="14"/>
  <c r="T913" i="14" s="1"/>
  <c r="R914" i="14"/>
  <c r="R913" i="14" s="1"/>
  <c r="Q914" i="14"/>
  <c r="Q913" i="14" s="1"/>
  <c r="M914" i="14"/>
  <c r="M913" i="14" s="1"/>
  <c r="L914" i="14"/>
  <c r="L913" i="14" s="1"/>
  <c r="J914" i="14"/>
  <c r="J913" i="14" s="1"/>
  <c r="I914" i="14"/>
  <c r="I913" i="14" s="1"/>
  <c r="G914" i="14"/>
  <c r="G913" i="14" s="1"/>
  <c r="F914" i="14"/>
  <c r="F913" i="14" s="1"/>
  <c r="Z912" i="14"/>
  <c r="AB912" i="14" s="1"/>
  <c r="S912" i="14"/>
  <c r="H912" i="14"/>
  <c r="K912" i="14" s="1"/>
  <c r="AA911" i="14"/>
  <c r="AA910" i="14" s="1"/>
  <c r="Y911" i="14"/>
  <c r="Y910" i="14" s="1"/>
  <c r="X911" i="14"/>
  <c r="X910" i="14" s="1"/>
  <c r="T911" i="14"/>
  <c r="T910" i="14" s="1"/>
  <c r="R911" i="14"/>
  <c r="R910" i="14" s="1"/>
  <c r="Q911" i="14"/>
  <c r="Q910" i="14" s="1"/>
  <c r="M911" i="14"/>
  <c r="M910" i="14" s="1"/>
  <c r="L911" i="14"/>
  <c r="L910" i="14" s="1"/>
  <c r="J911" i="14"/>
  <c r="J910" i="14" s="1"/>
  <c r="I911" i="14"/>
  <c r="I910" i="14" s="1"/>
  <c r="G911" i="14"/>
  <c r="G910" i="14" s="1"/>
  <c r="F911" i="14"/>
  <c r="F910" i="14" s="1"/>
  <c r="Z907" i="14"/>
  <c r="Z906" i="14" s="1"/>
  <c r="S907" i="14"/>
  <c r="U907" i="14" s="1"/>
  <c r="H907" i="14"/>
  <c r="AA906" i="14"/>
  <c r="Y906" i="14"/>
  <c r="X906" i="14"/>
  <c r="T906" i="14"/>
  <c r="R906" i="14"/>
  <c r="Q906" i="14"/>
  <c r="M906" i="14"/>
  <c r="L906" i="14"/>
  <c r="J906" i="14"/>
  <c r="I906" i="14"/>
  <c r="G906" i="14"/>
  <c r="F906" i="14"/>
  <c r="Z905" i="14"/>
  <c r="AB905" i="14" s="1"/>
  <c r="AD905" i="14" s="1"/>
  <c r="S905" i="14"/>
  <c r="U905" i="14" s="1"/>
  <c r="W905" i="14" s="1"/>
  <c r="H905" i="14"/>
  <c r="Z904" i="14"/>
  <c r="AB904" i="14" s="1"/>
  <c r="AD904" i="14" s="1"/>
  <c r="S904" i="14"/>
  <c r="H904" i="14"/>
  <c r="K904" i="14" s="1"/>
  <c r="Z903" i="14"/>
  <c r="S903" i="14"/>
  <c r="U903" i="14" s="1"/>
  <c r="W903" i="14" s="1"/>
  <c r="H903" i="14"/>
  <c r="K903" i="14" s="1"/>
  <c r="N903" i="14" s="1"/>
  <c r="P903" i="14" s="1"/>
  <c r="AA902" i="14"/>
  <c r="Y902" i="14"/>
  <c r="X902" i="14"/>
  <c r="T902" i="14"/>
  <c r="R902" i="14"/>
  <c r="Q902" i="14"/>
  <c r="M902" i="14"/>
  <c r="L902" i="14"/>
  <c r="J902" i="14"/>
  <c r="I902" i="14"/>
  <c r="G902" i="14"/>
  <c r="F902" i="14"/>
  <c r="Z899" i="14"/>
  <c r="Z898" i="14" s="1"/>
  <c r="S899" i="14"/>
  <c r="U899" i="14" s="1"/>
  <c r="H899" i="14"/>
  <c r="H898" i="14" s="1"/>
  <c r="AA898" i="14"/>
  <c r="Y898" i="14"/>
  <c r="X898" i="14"/>
  <c r="T898" i="14"/>
  <c r="R898" i="14"/>
  <c r="Q898" i="14"/>
  <c r="M898" i="14"/>
  <c r="L898" i="14"/>
  <c r="J898" i="14"/>
  <c r="I898" i="14"/>
  <c r="G898" i="14"/>
  <c r="F898" i="14"/>
  <c r="N897" i="14"/>
  <c r="P897" i="14" s="1"/>
  <c r="Z896" i="14"/>
  <c r="AB896" i="14" s="1"/>
  <c r="S896" i="14"/>
  <c r="H896" i="14"/>
  <c r="AA895" i="14"/>
  <c r="Y895" i="14"/>
  <c r="X895" i="14"/>
  <c r="T895" i="14"/>
  <c r="R895" i="14"/>
  <c r="Q895" i="14"/>
  <c r="M895" i="14"/>
  <c r="L895" i="14"/>
  <c r="J895" i="14"/>
  <c r="I895" i="14"/>
  <c r="G895" i="14"/>
  <c r="F895" i="14"/>
  <c r="Z890" i="14"/>
  <c r="Z889" i="14" s="1"/>
  <c r="S890" i="14"/>
  <c r="H890" i="14"/>
  <c r="AA889" i="14"/>
  <c r="Y889" i="14"/>
  <c r="X889" i="14"/>
  <c r="T889" i="14"/>
  <c r="R889" i="14"/>
  <c r="M889" i="14"/>
  <c r="L889" i="14"/>
  <c r="J889" i="14"/>
  <c r="I889" i="14"/>
  <c r="G889" i="14"/>
  <c r="F889" i="14"/>
  <c r="Z888" i="14"/>
  <c r="S888" i="14"/>
  <c r="U888" i="14" s="1"/>
  <c r="H888" i="14"/>
  <c r="AA887" i="14"/>
  <c r="Y887" i="14"/>
  <c r="X887" i="14"/>
  <c r="T887" i="14"/>
  <c r="R887" i="14"/>
  <c r="Q887" i="14"/>
  <c r="M887" i="14"/>
  <c r="L887" i="14"/>
  <c r="J887" i="14"/>
  <c r="I887" i="14"/>
  <c r="G887" i="14"/>
  <c r="F887" i="14"/>
  <c r="Z886" i="14"/>
  <c r="S886" i="14"/>
  <c r="H886" i="14"/>
  <c r="AA885" i="14"/>
  <c r="Y885" i="14"/>
  <c r="X885" i="14"/>
  <c r="T885" i="14"/>
  <c r="R885" i="14"/>
  <c r="Q885" i="14"/>
  <c r="M885" i="14"/>
  <c r="L885" i="14"/>
  <c r="J885" i="14"/>
  <c r="I885" i="14"/>
  <c r="G885" i="14"/>
  <c r="F885" i="14"/>
  <c r="Z884" i="14"/>
  <c r="AB884" i="14" s="1"/>
  <c r="S884" i="14"/>
  <c r="U884" i="14" s="1"/>
  <c r="H884" i="14"/>
  <c r="K884" i="14" s="1"/>
  <c r="AA883" i="14"/>
  <c r="Y883" i="14"/>
  <c r="X883" i="14"/>
  <c r="T883" i="14"/>
  <c r="R883" i="14"/>
  <c r="Q883" i="14"/>
  <c r="M883" i="14"/>
  <c r="L883" i="14"/>
  <c r="J883" i="14"/>
  <c r="I883" i="14"/>
  <c r="G883" i="14"/>
  <c r="F883" i="14"/>
  <c r="Z882" i="14"/>
  <c r="S882" i="14"/>
  <c r="H882" i="14"/>
  <c r="K882" i="14" s="1"/>
  <c r="N882" i="14" s="1"/>
  <c r="AA881" i="14"/>
  <c r="Y881" i="14"/>
  <c r="X881" i="14"/>
  <c r="T881" i="14"/>
  <c r="R881" i="14"/>
  <c r="Q881" i="14"/>
  <c r="M881" i="14"/>
  <c r="L881" i="14"/>
  <c r="J881" i="14"/>
  <c r="I881" i="14"/>
  <c r="G881" i="14"/>
  <c r="F881" i="14"/>
  <c r="Z880" i="14"/>
  <c r="S880" i="14"/>
  <c r="U880" i="14" s="1"/>
  <c r="H880" i="14"/>
  <c r="K880" i="14" s="1"/>
  <c r="AA879" i="14"/>
  <c r="Y879" i="14"/>
  <c r="X879" i="14"/>
  <c r="T879" i="14"/>
  <c r="R879" i="14"/>
  <c r="Q879" i="14"/>
  <c r="M879" i="14"/>
  <c r="L879" i="14"/>
  <c r="J879" i="14"/>
  <c r="I879" i="14"/>
  <c r="G879" i="14"/>
  <c r="F879" i="14"/>
  <c r="Z876" i="14"/>
  <c r="S876" i="14"/>
  <c r="U876" i="14" s="1"/>
  <c r="H876" i="14"/>
  <c r="K876" i="14" s="1"/>
  <c r="AA875" i="14"/>
  <c r="Y875" i="14"/>
  <c r="X875" i="14"/>
  <c r="T875" i="14"/>
  <c r="R875" i="14"/>
  <c r="Q875" i="14"/>
  <c r="M875" i="14"/>
  <c r="L875" i="14"/>
  <c r="J875" i="14"/>
  <c r="I875" i="14"/>
  <c r="G875" i="14"/>
  <c r="F875" i="14"/>
  <c r="Z874" i="14"/>
  <c r="AB874" i="14" s="1"/>
  <c r="S874" i="14"/>
  <c r="U874" i="14" s="1"/>
  <c r="L874" i="14"/>
  <c r="L873" i="14" s="1"/>
  <c r="H874" i="14"/>
  <c r="AA873" i="14"/>
  <c r="Y873" i="14"/>
  <c r="X873" i="14"/>
  <c r="T873" i="14"/>
  <c r="R873" i="14"/>
  <c r="Q873" i="14"/>
  <c r="M873" i="14"/>
  <c r="J873" i="14"/>
  <c r="I873" i="14"/>
  <c r="G873" i="14"/>
  <c r="F873" i="14"/>
  <c r="Z872" i="14"/>
  <c r="Z871" i="14" s="1"/>
  <c r="S872" i="14"/>
  <c r="H872" i="14"/>
  <c r="K872" i="14" s="1"/>
  <c r="K871" i="14" s="1"/>
  <c r="AA871" i="14"/>
  <c r="Y871" i="14"/>
  <c r="X871" i="14"/>
  <c r="T871" i="14"/>
  <c r="R871" i="14"/>
  <c r="Q871" i="14"/>
  <c r="M871" i="14"/>
  <c r="L871" i="14"/>
  <c r="J871" i="14"/>
  <c r="I871" i="14"/>
  <c r="G871" i="14"/>
  <c r="F871" i="14"/>
  <c r="Z868" i="14"/>
  <c r="AB868" i="14" s="1"/>
  <c r="S868" i="14"/>
  <c r="U868" i="14" s="1"/>
  <c r="H868" i="14"/>
  <c r="K868" i="14" s="1"/>
  <c r="AA867" i="14"/>
  <c r="Y867" i="14"/>
  <c r="X867" i="14"/>
  <c r="T867" i="14"/>
  <c r="R867" i="14"/>
  <c r="Q867" i="14"/>
  <c r="M867" i="14"/>
  <c r="L867" i="14"/>
  <c r="J867" i="14"/>
  <c r="I867" i="14"/>
  <c r="G867" i="14"/>
  <c r="F867" i="14"/>
  <c r="Z866" i="14"/>
  <c r="AB866" i="14" s="1"/>
  <c r="S866" i="14"/>
  <c r="S865" i="14" s="1"/>
  <c r="F866" i="14"/>
  <c r="AA865" i="14"/>
  <c r="Y865" i="14"/>
  <c r="X865" i="14"/>
  <c r="T865" i="14"/>
  <c r="R865" i="14"/>
  <c r="Q865" i="14"/>
  <c r="M865" i="14"/>
  <c r="L865" i="14"/>
  <c r="J865" i="14"/>
  <c r="I865" i="14"/>
  <c r="G865" i="14"/>
  <c r="Z859" i="14"/>
  <c r="S859" i="14"/>
  <c r="S858" i="14" s="1"/>
  <c r="S857" i="14" s="1"/>
  <c r="S856" i="14" s="1"/>
  <c r="H859" i="14"/>
  <c r="K859" i="14" s="1"/>
  <c r="AA858" i="14"/>
  <c r="AA857" i="14" s="1"/>
  <c r="AA856" i="14" s="1"/>
  <c r="Y858" i="14"/>
  <c r="Y857" i="14" s="1"/>
  <c r="Y856" i="14" s="1"/>
  <c r="X858" i="14"/>
  <c r="X857" i="14" s="1"/>
  <c r="X856" i="14" s="1"/>
  <c r="T858" i="14"/>
  <c r="T857" i="14" s="1"/>
  <c r="T856" i="14" s="1"/>
  <c r="R858" i="14"/>
  <c r="R857" i="14" s="1"/>
  <c r="R856" i="14" s="1"/>
  <c r="Q858" i="14"/>
  <c r="Q857" i="14" s="1"/>
  <c r="Q856" i="14" s="1"/>
  <c r="M858" i="14"/>
  <c r="M857" i="14" s="1"/>
  <c r="M856" i="14" s="1"/>
  <c r="L858" i="14"/>
  <c r="L857" i="14" s="1"/>
  <c r="L856" i="14" s="1"/>
  <c r="J858" i="14"/>
  <c r="J857" i="14" s="1"/>
  <c r="J856" i="14" s="1"/>
  <c r="I858" i="14"/>
  <c r="I857" i="14" s="1"/>
  <c r="I856" i="14" s="1"/>
  <c r="G858" i="14"/>
  <c r="G857" i="14" s="1"/>
  <c r="G856" i="14" s="1"/>
  <c r="F858" i="14"/>
  <c r="F857" i="14" s="1"/>
  <c r="F856" i="14" s="1"/>
  <c r="Z855" i="14"/>
  <c r="S855" i="14"/>
  <c r="F855" i="14"/>
  <c r="H855" i="14" s="1"/>
  <c r="AA854" i="14"/>
  <c r="AA851" i="14" s="1"/>
  <c r="AA850" i="14" s="1"/>
  <c r="Y854" i="14"/>
  <c r="Y851" i="14" s="1"/>
  <c r="Y850" i="14" s="1"/>
  <c r="X854" i="14"/>
  <c r="X851" i="14" s="1"/>
  <c r="X850" i="14" s="1"/>
  <c r="T854" i="14"/>
  <c r="T851" i="14" s="1"/>
  <c r="T850" i="14" s="1"/>
  <c r="R854" i="14"/>
  <c r="R851" i="14" s="1"/>
  <c r="R850" i="14" s="1"/>
  <c r="Q854" i="14"/>
  <c r="Q851" i="14" s="1"/>
  <c r="Q850" i="14" s="1"/>
  <c r="M854" i="14"/>
  <c r="L854" i="14"/>
  <c r="J854" i="14"/>
  <c r="J851" i="14" s="1"/>
  <c r="J850" i="14" s="1"/>
  <c r="I854" i="14"/>
  <c r="I851" i="14" s="1"/>
  <c r="I850" i="14" s="1"/>
  <c r="G854" i="14"/>
  <c r="G851" i="14" s="1"/>
  <c r="G850" i="14" s="1"/>
  <c r="F854" i="14"/>
  <c r="F851" i="14" s="1"/>
  <c r="F850" i="14" s="1"/>
  <c r="L853" i="14"/>
  <c r="M852" i="14"/>
  <c r="K852" i="14"/>
  <c r="Z847" i="14"/>
  <c r="S847" i="14"/>
  <c r="U847" i="14" s="1"/>
  <c r="W847" i="14" s="1"/>
  <c r="W846" i="14" s="1"/>
  <c r="W845" i="14" s="1"/>
  <c r="W844" i="14" s="1"/>
  <c r="W843" i="14" s="1"/>
  <c r="W842" i="14" s="1"/>
  <c r="H847" i="14"/>
  <c r="AA846" i="14"/>
  <c r="AA845" i="14" s="1"/>
  <c r="AA844" i="14" s="1"/>
  <c r="AA843" i="14" s="1"/>
  <c r="AA842" i="14" s="1"/>
  <c r="Y846" i="14"/>
  <c r="Y845" i="14" s="1"/>
  <c r="Y844" i="14" s="1"/>
  <c r="Y843" i="14" s="1"/>
  <c r="Y842" i="14" s="1"/>
  <c r="X846" i="14"/>
  <c r="X845" i="14" s="1"/>
  <c r="X844" i="14" s="1"/>
  <c r="X843" i="14" s="1"/>
  <c r="X842" i="14" s="1"/>
  <c r="T846" i="14"/>
  <c r="T845" i="14" s="1"/>
  <c r="T844" i="14" s="1"/>
  <c r="T843" i="14" s="1"/>
  <c r="T842" i="14" s="1"/>
  <c r="R846" i="14"/>
  <c r="R845" i="14" s="1"/>
  <c r="R844" i="14" s="1"/>
  <c r="R843" i="14" s="1"/>
  <c r="R842" i="14" s="1"/>
  <c r="Q846" i="14"/>
  <c r="Q845" i="14" s="1"/>
  <c r="Q844" i="14" s="1"/>
  <c r="Q843" i="14" s="1"/>
  <c r="Q842" i="14" s="1"/>
  <c r="M846" i="14"/>
  <c r="M845" i="14" s="1"/>
  <c r="M844" i="14" s="1"/>
  <c r="M843" i="14" s="1"/>
  <c r="M842" i="14" s="1"/>
  <c r="L846" i="14"/>
  <c r="L845" i="14" s="1"/>
  <c r="L844" i="14" s="1"/>
  <c r="L843" i="14" s="1"/>
  <c r="L842" i="14" s="1"/>
  <c r="J846" i="14"/>
  <c r="J845" i="14" s="1"/>
  <c r="J844" i="14" s="1"/>
  <c r="J843" i="14" s="1"/>
  <c r="J842" i="14" s="1"/>
  <c r="I846" i="14"/>
  <c r="I845" i="14" s="1"/>
  <c r="I844" i="14" s="1"/>
  <c r="I843" i="14" s="1"/>
  <c r="I842" i="14" s="1"/>
  <c r="G846" i="14"/>
  <c r="G845" i="14" s="1"/>
  <c r="G844" i="14" s="1"/>
  <c r="G843" i="14" s="1"/>
  <c r="G842" i="14" s="1"/>
  <c r="F846" i="14"/>
  <c r="F845" i="14" s="1"/>
  <c r="F844" i="14" s="1"/>
  <c r="F843" i="14" s="1"/>
  <c r="F842" i="14" s="1"/>
  <c r="Z841" i="14"/>
  <c r="S841" i="14"/>
  <c r="H841" i="14"/>
  <c r="AA840" i="14"/>
  <c r="AA839" i="14" s="1"/>
  <c r="AA838" i="14" s="1"/>
  <c r="Y840" i="14"/>
  <c r="Y839" i="14" s="1"/>
  <c r="Y838" i="14" s="1"/>
  <c r="X840" i="14"/>
  <c r="X839" i="14" s="1"/>
  <c r="X838" i="14" s="1"/>
  <c r="T840" i="14"/>
  <c r="T839" i="14" s="1"/>
  <c r="T838" i="14" s="1"/>
  <c r="R840" i="14"/>
  <c r="R839" i="14" s="1"/>
  <c r="R838" i="14" s="1"/>
  <c r="Q840" i="14"/>
  <c r="Q839" i="14" s="1"/>
  <c r="Q838" i="14" s="1"/>
  <c r="M840" i="14"/>
  <c r="M839" i="14" s="1"/>
  <c r="M838" i="14" s="1"/>
  <c r="L840" i="14"/>
  <c r="L839" i="14" s="1"/>
  <c r="L838" i="14" s="1"/>
  <c r="J840" i="14"/>
  <c r="J839" i="14" s="1"/>
  <c r="J838" i="14" s="1"/>
  <c r="I840" i="14"/>
  <c r="I839" i="14" s="1"/>
  <c r="I838" i="14" s="1"/>
  <c r="G840" i="14"/>
  <c r="G839" i="14" s="1"/>
  <c r="G838" i="14" s="1"/>
  <c r="F840" i="14"/>
  <c r="F839" i="14" s="1"/>
  <c r="F838" i="14" s="1"/>
  <c r="Z837" i="14"/>
  <c r="S837" i="14"/>
  <c r="H837" i="14"/>
  <c r="AA836" i="14"/>
  <c r="Y836" i="14"/>
  <c r="X836" i="14"/>
  <c r="T836" i="14"/>
  <c r="R836" i="14"/>
  <c r="Q836" i="14"/>
  <c r="M836" i="14"/>
  <c r="L836" i="14"/>
  <c r="J836" i="14"/>
  <c r="I836" i="14"/>
  <c r="G836" i="14"/>
  <c r="F836" i="14"/>
  <c r="Z835" i="14"/>
  <c r="S835" i="14"/>
  <c r="U835" i="14" s="1"/>
  <c r="H835" i="14"/>
  <c r="K835" i="14" s="1"/>
  <c r="K834" i="14" s="1"/>
  <c r="AA834" i="14"/>
  <c r="Y834" i="14"/>
  <c r="X834" i="14"/>
  <c r="T834" i="14"/>
  <c r="R834" i="14"/>
  <c r="Q834" i="14"/>
  <c r="M834" i="14"/>
  <c r="L834" i="14"/>
  <c r="J834" i="14"/>
  <c r="I834" i="14"/>
  <c r="G834" i="14"/>
  <c r="F834" i="14"/>
  <c r="L828" i="14"/>
  <c r="L827" i="14" s="1"/>
  <c r="M827" i="14"/>
  <c r="K827" i="14"/>
  <c r="L826" i="14"/>
  <c r="M825" i="14"/>
  <c r="K825" i="14"/>
  <c r="Z824" i="14"/>
  <c r="AB824" i="14" s="1"/>
  <c r="AD824" i="14" s="1"/>
  <c r="S824" i="14"/>
  <c r="U824" i="14" s="1"/>
  <c r="W824" i="14" s="1"/>
  <c r="H824" i="14"/>
  <c r="K824" i="14" s="1"/>
  <c r="N824" i="14" s="1"/>
  <c r="P824" i="14" s="1"/>
  <c r="Z823" i="14"/>
  <c r="AB823" i="14" s="1"/>
  <c r="AD823" i="14" s="1"/>
  <c r="S823" i="14"/>
  <c r="U823" i="14" s="1"/>
  <c r="W823" i="14" s="1"/>
  <c r="H823" i="14"/>
  <c r="K823" i="14" s="1"/>
  <c r="N823" i="14" s="1"/>
  <c r="P823" i="14" s="1"/>
  <c r="X822" i="14"/>
  <c r="Q822" i="14"/>
  <c r="F822" i="14"/>
  <c r="AA821" i="14"/>
  <c r="AA820" i="14" s="1"/>
  <c r="AA819" i="14" s="1"/>
  <c r="AA818" i="14" s="1"/>
  <c r="AA817" i="14" s="1"/>
  <c r="AA816" i="14" s="1"/>
  <c r="Y821" i="14"/>
  <c r="Y820" i="14" s="1"/>
  <c r="Y819" i="14" s="1"/>
  <c r="Y818" i="14" s="1"/>
  <c r="Y817" i="14" s="1"/>
  <c r="Y816" i="14" s="1"/>
  <c r="T821" i="14"/>
  <c r="T820" i="14" s="1"/>
  <c r="T819" i="14" s="1"/>
  <c r="T818" i="14" s="1"/>
  <c r="T817" i="14" s="1"/>
  <c r="T816" i="14" s="1"/>
  <c r="R821" i="14"/>
  <c r="R820" i="14" s="1"/>
  <c r="R819" i="14" s="1"/>
  <c r="R818" i="14" s="1"/>
  <c r="R817" i="14" s="1"/>
  <c r="R816" i="14" s="1"/>
  <c r="M821" i="14"/>
  <c r="L821" i="14"/>
  <c r="J821" i="14"/>
  <c r="J820" i="14" s="1"/>
  <c r="J819" i="14" s="1"/>
  <c r="J818" i="14" s="1"/>
  <c r="J817" i="14" s="1"/>
  <c r="J816" i="14" s="1"/>
  <c r="I821" i="14"/>
  <c r="I820" i="14" s="1"/>
  <c r="I819" i="14" s="1"/>
  <c r="I818" i="14" s="1"/>
  <c r="I817" i="14" s="1"/>
  <c r="I816" i="14" s="1"/>
  <c r="G821" i="14"/>
  <c r="G820" i="14" s="1"/>
  <c r="G819" i="14" s="1"/>
  <c r="G818" i="14" s="1"/>
  <c r="G817" i="14" s="1"/>
  <c r="G816" i="14" s="1"/>
  <c r="X815" i="14"/>
  <c r="Z815" i="14" s="1"/>
  <c r="Q815" i="14"/>
  <c r="F815" i="14"/>
  <c r="AA814" i="14"/>
  <c r="AA813" i="14" s="1"/>
  <c r="AA812" i="14" s="1"/>
  <c r="AA811" i="14" s="1"/>
  <c r="AA810" i="14" s="1"/>
  <c r="AA809" i="14" s="1"/>
  <c r="Y814" i="14"/>
  <c r="Y813" i="14" s="1"/>
  <c r="Y812" i="14" s="1"/>
  <c r="Y811" i="14" s="1"/>
  <c r="Y810" i="14" s="1"/>
  <c r="Y809" i="14" s="1"/>
  <c r="T814" i="14"/>
  <c r="T813" i="14" s="1"/>
  <c r="T812" i="14" s="1"/>
  <c r="T811" i="14" s="1"/>
  <c r="T810" i="14" s="1"/>
  <c r="T809" i="14" s="1"/>
  <c r="R814" i="14"/>
  <c r="R813" i="14" s="1"/>
  <c r="R812" i="14" s="1"/>
  <c r="R811" i="14" s="1"/>
  <c r="R810" i="14" s="1"/>
  <c r="R809" i="14" s="1"/>
  <c r="M814" i="14"/>
  <c r="M813" i="14" s="1"/>
  <c r="M812" i="14" s="1"/>
  <c r="M811" i="14" s="1"/>
  <c r="M810" i="14" s="1"/>
  <c r="M809" i="14" s="1"/>
  <c r="L814" i="14"/>
  <c r="L813" i="14" s="1"/>
  <c r="L812" i="14" s="1"/>
  <c r="L811" i="14" s="1"/>
  <c r="L810" i="14" s="1"/>
  <c r="L809" i="14" s="1"/>
  <c r="J814" i="14"/>
  <c r="J813" i="14" s="1"/>
  <c r="J812" i="14" s="1"/>
  <c r="J811" i="14" s="1"/>
  <c r="J810" i="14" s="1"/>
  <c r="J809" i="14" s="1"/>
  <c r="I814" i="14"/>
  <c r="I813" i="14" s="1"/>
  <c r="I812" i="14" s="1"/>
  <c r="I811" i="14" s="1"/>
  <c r="I810" i="14" s="1"/>
  <c r="I809" i="14" s="1"/>
  <c r="G814" i="14"/>
  <c r="G813" i="14" s="1"/>
  <c r="G812" i="14" s="1"/>
  <c r="G811" i="14" s="1"/>
  <c r="G810" i="14" s="1"/>
  <c r="G809" i="14" s="1"/>
  <c r="Z806" i="14"/>
  <c r="S806" i="14"/>
  <c r="S805" i="14" s="1"/>
  <c r="S804" i="14" s="1"/>
  <c r="S803" i="14" s="1"/>
  <c r="S802" i="14" s="1"/>
  <c r="S801" i="14" s="1"/>
  <c r="S800" i="14" s="1"/>
  <c r="H806" i="14"/>
  <c r="AA805" i="14"/>
  <c r="AA804" i="14" s="1"/>
  <c r="AA803" i="14" s="1"/>
  <c r="AA802" i="14" s="1"/>
  <c r="AA801" i="14" s="1"/>
  <c r="AA800" i="14" s="1"/>
  <c r="Y805" i="14"/>
  <c r="Y804" i="14" s="1"/>
  <c r="Y803" i="14" s="1"/>
  <c r="Y802" i="14" s="1"/>
  <c r="Y801" i="14" s="1"/>
  <c r="Y800" i="14" s="1"/>
  <c r="X805" i="14"/>
  <c r="X804" i="14" s="1"/>
  <c r="X803" i="14" s="1"/>
  <c r="X802" i="14" s="1"/>
  <c r="X801" i="14" s="1"/>
  <c r="X800" i="14" s="1"/>
  <c r="T805" i="14"/>
  <c r="T804" i="14" s="1"/>
  <c r="T803" i="14" s="1"/>
  <c r="T802" i="14" s="1"/>
  <c r="T801" i="14" s="1"/>
  <c r="T800" i="14" s="1"/>
  <c r="R805" i="14"/>
  <c r="R804" i="14" s="1"/>
  <c r="R803" i="14" s="1"/>
  <c r="R802" i="14" s="1"/>
  <c r="R801" i="14" s="1"/>
  <c r="R800" i="14" s="1"/>
  <c r="Q805" i="14"/>
  <c r="Q804" i="14" s="1"/>
  <c r="Q803" i="14" s="1"/>
  <c r="Q802" i="14" s="1"/>
  <c r="Q801" i="14" s="1"/>
  <c r="Q800" i="14" s="1"/>
  <c r="M805" i="14"/>
  <c r="M804" i="14" s="1"/>
  <c r="M803" i="14" s="1"/>
  <c r="M802" i="14" s="1"/>
  <c r="M801" i="14" s="1"/>
  <c r="M800" i="14" s="1"/>
  <c r="L805" i="14"/>
  <c r="L804" i="14" s="1"/>
  <c r="L803" i="14" s="1"/>
  <c r="L802" i="14" s="1"/>
  <c r="L801" i="14" s="1"/>
  <c r="L800" i="14" s="1"/>
  <c r="J805" i="14"/>
  <c r="J804" i="14" s="1"/>
  <c r="J803" i="14" s="1"/>
  <c r="J802" i="14" s="1"/>
  <c r="J801" i="14" s="1"/>
  <c r="J800" i="14" s="1"/>
  <c r="I805" i="14"/>
  <c r="I804" i="14" s="1"/>
  <c r="I803" i="14" s="1"/>
  <c r="I802" i="14" s="1"/>
  <c r="I801" i="14" s="1"/>
  <c r="I800" i="14" s="1"/>
  <c r="G805" i="14"/>
  <c r="G804" i="14" s="1"/>
  <c r="G803" i="14" s="1"/>
  <c r="G802" i="14" s="1"/>
  <c r="G801" i="14" s="1"/>
  <c r="G800" i="14" s="1"/>
  <c r="F805" i="14"/>
  <c r="F804" i="14" s="1"/>
  <c r="F803" i="14" s="1"/>
  <c r="F802" i="14" s="1"/>
  <c r="F801" i="14" s="1"/>
  <c r="F800" i="14" s="1"/>
  <c r="Z799" i="14"/>
  <c r="S799" i="14"/>
  <c r="S798" i="14" s="1"/>
  <c r="H799" i="14"/>
  <c r="H798" i="14" s="1"/>
  <c r="H797" i="14" s="1"/>
  <c r="H796" i="14" s="1"/>
  <c r="H795" i="14" s="1"/>
  <c r="H794" i="14" s="1"/>
  <c r="AA798" i="14"/>
  <c r="Y798" i="14"/>
  <c r="X798" i="14"/>
  <c r="T798" i="14"/>
  <c r="R798" i="14"/>
  <c r="Q798" i="14"/>
  <c r="M798" i="14"/>
  <c r="M797" i="14" s="1"/>
  <c r="M796" i="14" s="1"/>
  <c r="M795" i="14" s="1"/>
  <c r="M794" i="14" s="1"/>
  <c r="L798" i="14"/>
  <c r="J798" i="14"/>
  <c r="J797" i="14" s="1"/>
  <c r="J796" i="14" s="1"/>
  <c r="J795" i="14" s="1"/>
  <c r="J794" i="14" s="1"/>
  <c r="I798" i="14"/>
  <c r="I797" i="14" s="1"/>
  <c r="I796" i="14" s="1"/>
  <c r="I795" i="14" s="1"/>
  <c r="I794" i="14" s="1"/>
  <c r="G798" i="14"/>
  <c r="G797" i="14" s="1"/>
  <c r="G796" i="14" s="1"/>
  <c r="G795" i="14" s="1"/>
  <c r="G794" i="14" s="1"/>
  <c r="F798" i="14"/>
  <c r="F797" i="14" s="1"/>
  <c r="F796" i="14" s="1"/>
  <c r="F795" i="14" s="1"/>
  <c r="F794" i="14" s="1"/>
  <c r="Z793" i="14"/>
  <c r="S793" i="14"/>
  <c r="H793" i="14"/>
  <c r="AA792" i="14"/>
  <c r="AA791" i="14" s="1"/>
  <c r="AA790" i="14" s="1"/>
  <c r="AA789" i="14" s="1"/>
  <c r="Y792" i="14"/>
  <c r="Y791" i="14" s="1"/>
  <c r="Y790" i="14" s="1"/>
  <c r="Y789" i="14" s="1"/>
  <c r="X792" i="14"/>
  <c r="X791" i="14" s="1"/>
  <c r="X790" i="14" s="1"/>
  <c r="X789" i="14" s="1"/>
  <c r="T792" i="14"/>
  <c r="T791" i="14" s="1"/>
  <c r="T790" i="14" s="1"/>
  <c r="T789" i="14" s="1"/>
  <c r="R792" i="14"/>
  <c r="R791" i="14" s="1"/>
  <c r="R790" i="14" s="1"/>
  <c r="R789" i="14" s="1"/>
  <c r="Q792" i="14"/>
  <c r="Q791" i="14" s="1"/>
  <c r="Q790" i="14" s="1"/>
  <c r="Q789" i="14" s="1"/>
  <c r="M792" i="14"/>
  <c r="M791" i="14" s="1"/>
  <c r="M790" i="14" s="1"/>
  <c r="M789" i="14" s="1"/>
  <c r="L792" i="14"/>
  <c r="L791" i="14" s="1"/>
  <c r="L790" i="14" s="1"/>
  <c r="L789" i="14" s="1"/>
  <c r="J792" i="14"/>
  <c r="J791" i="14" s="1"/>
  <c r="J790" i="14" s="1"/>
  <c r="J789" i="14" s="1"/>
  <c r="I792" i="14"/>
  <c r="I791" i="14" s="1"/>
  <c r="I790" i="14" s="1"/>
  <c r="I789" i="14" s="1"/>
  <c r="G792" i="14"/>
  <c r="G791" i="14" s="1"/>
  <c r="G790" i="14" s="1"/>
  <c r="G789" i="14" s="1"/>
  <c r="F792" i="14"/>
  <c r="F791" i="14" s="1"/>
  <c r="F790" i="14" s="1"/>
  <c r="F789" i="14" s="1"/>
  <c r="Z788" i="14"/>
  <c r="S788" i="14"/>
  <c r="U788" i="14" s="1"/>
  <c r="H788" i="14"/>
  <c r="K788" i="14" s="1"/>
  <c r="K787" i="14" s="1"/>
  <c r="AA787" i="14"/>
  <c r="Y787" i="14"/>
  <c r="X787" i="14"/>
  <c r="T787" i="14"/>
  <c r="R787" i="14"/>
  <c r="Q787" i="14"/>
  <c r="M787" i="14"/>
  <c r="L787" i="14"/>
  <c r="J787" i="14"/>
  <c r="I787" i="14"/>
  <c r="G787" i="14"/>
  <c r="F787" i="14"/>
  <c r="Z786" i="14"/>
  <c r="AB786" i="14" s="1"/>
  <c r="AD786" i="14" s="1"/>
  <c r="S786" i="14"/>
  <c r="U786" i="14" s="1"/>
  <c r="W786" i="14" s="1"/>
  <c r="H786" i="14"/>
  <c r="K786" i="14" s="1"/>
  <c r="N786" i="14" s="1"/>
  <c r="P786" i="14" s="1"/>
  <c r="Z785" i="14"/>
  <c r="AB785" i="14" s="1"/>
  <c r="AD785" i="14" s="1"/>
  <c r="S785" i="14"/>
  <c r="H785" i="14"/>
  <c r="AA784" i="14"/>
  <c r="Y784" i="14"/>
  <c r="X784" i="14"/>
  <c r="T784" i="14"/>
  <c r="R784" i="14"/>
  <c r="Q784" i="14"/>
  <c r="M784" i="14"/>
  <c r="L784" i="14"/>
  <c r="J784" i="14"/>
  <c r="I784" i="14"/>
  <c r="G784" i="14"/>
  <c r="F784" i="14"/>
  <c r="H783" i="14"/>
  <c r="K783" i="14" s="1"/>
  <c r="AA782" i="14"/>
  <c r="Y782" i="14"/>
  <c r="T782" i="14"/>
  <c r="R782" i="14"/>
  <c r="M782" i="14"/>
  <c r="L782" i="14"/>
  <c r="J782" i="14"/>
  <c r="I782" i="14"/>
  <c r="G782" i="14"/>
  <c r="F782" i="14"/>
  <c r="N779" i="14"/>
  <c r="M778" i="14"/>
  <c r="M777" i="14" s="1"/>
  <c r="M776" i="14" s="1"/>
  <c r="L778" i="14"/>
  <c r="L777" i="14" s="1"/>
  <c r="L776" i="14" s="1"/>
  <c r="K778" i="14"/>
  <c r="K777" i="14" s="1"/>
  <c r="K776" i="14" s="1"/>
  <c r="Z772" i="14"/>
  <c r="S772" i="14"/>
  <c r="U772" i="14" s="1"/>
  <c r="W772" i="14" s="1"/>
  <c r="H772" i="14"/>
  <c r="K772" i="14" s="1"/>
  <c r="N772" i="14" s="1"/>
  <c r="P772" i="14" s="1"/>
  <c r="Z771" i="14"/>
  <c r="AB771" i="14" s="1"/>
  <c r="AD771" i="14" s="1"/>
  <c r="S771" i="14"/>
  <c r="H771" i="14"/>
  <c r="AA770" i="14"/>
  <c r="AA769" i="14" s="1"/>
  <c r="Y770" i="14"/>
  <c r="Y769" i="14" s="1"/>
  <c r="X770" i="14"/>
  <c r="X769" i="14" s="1"/>
  <c r="T770" i="14"/>
  <c r="T769" i="14" s="1"/>
  <c r="R770" i="14"/>
  <c r="R769" i="14" s="1"/>
  <c r="Q770" i="14"/>
  <c r="Q769" i="14" s="1"/>
  <c r="M770" i="14"/>
  <c r="M769" i="14" s="1"/>
  <c r="L770" i="14"/>
  <c r="L769" i="14" s="1"/>
  <c r="J770" i="14"/>
  <c r="J769" i="14" s="1"/>
  <c r="I770" i="14"/>
  <c r="I769" i="14" s="1"/>
  <c r="G770" i="14"/>
  <c r="G769" i="14" s="1"/>
  <c r="F770" i="14"/>
  <c r="F769" i="14" s="1"/>
  <c r="Z768" i="14"/>
  <c r="AB768" i="14" s="1"/>
  <c r="AD768" i="14" s="1"/>
  <c r="S768" i="14"/>
  <c r="U768" i="14" s="1"/>
  <c r="W768" i="14" s="1"/>
  <c r="H768" i="14"/>
  <c r="K768" i="14" s="1"/>
  <c r="N768" i="14" s="1"/>
  <c r="P768" i="14" s="1"/>
  <c r="Z767" i="14"/>
  <c r="S767" i="14"/>
  <c r="U767" i="14" s="1"/>
  <c r="W767" i="14" s="1"/>
  <c r="H767" i="14"/>
  <c r="AA766" i="14"/>
  <c r="AA765" i="14" s="1"/>
  <c r="Y766" i="14"/>
  <c r="Y765" i="14" s="1"/>
  <c r="X766" i="14"/>
  <c r="X765" i="14" s="1"/>
  <c r="T766" i="14"/>
  <c r="T765" i="14" s="1"/>
  <c r="R766" i="14"/>
  <c r="R765" i="14" s="1"/>
  <c r="Q766" i="14"/>
  <c r="Q765" i="14" s="1"/>
  <c r="M766" i="14"/>
  <c r="M765" i="14" s="1"/>
  <c r="L766" i="14"/>
  <c r="L765" i="14" s="1"/>
  <c r="J766" i="14"/>
  <c r="J765" i="14" s="1"/>
  <c r="I766" i="14"/>
  <c r="I765" i="14" s="1"/>
  <c r="G766" i="14"/>
  <c r="G765" i="14" s="1"/>
  <c r="F766" i="14"/>
  <c r="F765" i="14" s="1"/>
  <c r="Z762" i="14"/>
  <c r="AB762" i="14" s="1"/>
  <c r="AD762" i="14" s="1"/>
  <c r="S762" i="14"/>
  <c r="U762" i="14" s="1"/>
  <c r="W762" i="14" s="1"/>
  <c r="H762" i="14"/>
  <c r="K762" i="14" s="1"/>
  <c r="N762" i="14" s="1"/>
  <c r="P762" i="14" s="1"/>
  <c r="Z761" i="14"/>
  <c r="S761" i="14"/>
  <c r="H761" i="14"/>
  <c r="K761" i="14" s="1"/>
  <c r="AA760" i="14"/>
  <c r="Y760" i="14"/>
  <c r="X760" i="14"/>
  <c r="T760" i="14"/>
  <c r="R760" i="14"/>
  <c r="Q760" i="14"/>
  <c r="M760" i="14"/>
  <c r="L760" i="14"/>
  <c r="J760" i="14"/>
  <c r="I760" i="14"/>
  <c r="G760" i="14"/>
  <c r="F760" i="14"/>
  <c r="Z759" i="14"/>
  <c r="AB759" i="14" s="1"/>
  <c r="AD759" i="14" s="1"/>
  <c r="S759" i="14"/>
  <c r="U759" i="14" s="1"/>
  <c r="W759" i="14" s="1"/>
  <c r="H759" i="14"/>
  <c r="K759" i="14" s="1"/>
  <c r="N759" i="14" s="1"/>
  <c r="P759" i="14" s="1"/>
  <c r="Z758" i="14"/>
  <c r="AB758" i="14" s="1"/>
  <c r="AD758" i="14" s="1"/>
  <c r="S758" i="14"/>
  <c r="U758" i="14" s="1"/>
  <c r="W758" i="14" s="1"/>
  <c r="H758" i="14"/>
  <c r="K758" i="14" s="1"/>
  <c r="N758" i="14" s="1"/>
  <c r="P758" i="14" s="1"/>
  <c r="Z757" i="14"/>
  <c r="AB757" i="14" s="1"/>
  <c r="AD757" i="14" s="1"/>
  <c r="S757" i="14"/>
  <c r="H757" i="14"/>
  <c r="AA756" i="14"/>
  <c r="Y756" i="14"/>
  <c r="X756" i="14"/>
  <c r="T756" i="14"/>
  <c r="R756" i="14"/>
  <c r="Q756" i="14"/>
  <c r="M756" i="14"/>
  <c r="L756" i="14"/>
  <c r="J756" i="14"/>
  <c r="I756" i="14"/>
  <c r="G756" i="14"/>
  <c r="F756" i="14"/>
  <c r="Z755" i="14"/>
  <c r="AB755" i="14" s="1"/>
  <c r="S755" i="14"/>
  <c r="H755" i="14"/>
  <c r="K755" i="14" s="1"/>
  <c r="AA754" i="14"/>
  <c r="Y754" i="14"/>
  <c r="X754" i="14"/>
  <c r="T754" i="14"/>
  <c r="R754" i="14"/>
  <c r="Q754" i="14"/>
  <c r="M754" i="14"/>
  <c r="L754" i="14"/>
  <c r="J754" i="14"/>
  <c r="I754" i="14"/>
  <c r="G754" i="14"/>
  <c r="F754" i="14"/>
  <c r="Z752" i="14"/>
  <c r="S752" i="14"/>
  <c r="U752" i="14" s="1"/>
  <c r="H752" i="14"/>
  <c r="AA751" i="14"/>
  <c r="Y751" i="14"/>
  <c r="X751" i="14"/>
  <c r="T751" i="14"/>
  <c r="R751" i="14"/>
  <c r="Q751" i="14"/>
  <c r="M751" i="14"/>
  <c r="L751" i="14"/>
  <c r="J751" i="14"/>
  <c r="I751" i="14"/>
  <c r="G751" i="14"/>
  <c r="F751" i="14"/>
  <c r="Z750" i="14"/>
  <c r="AB750" i="14" s="1"/>
  <c r="AD750" i="14" s="1"/>
  <c r="S750" i="14"/>
  <c r="U750" i="14" s="1"/>
  <c r="W750" i="14" s="1"/>
  <c r="H750" i="14"/>
  <c r="K750" i="14" s="1"/>
  <c r="N750" i="14" s="1"/>
  <c r="P750" i="14" s="1"/>
  <c r="Z749" i="14"/>
  <c r="AB749" i="14" s="1"/>
  <c r="AD749" i="14" s="1"/>
  <c r="S749" i="14"/>
  <c r="H749" i="14"/>
  <c r="K749" i="14" s="1"/>
  <c r="AA748" i="14"/>
  <c r="Y748" i="14"/>
  <c r="X748" i="14"/>
  <c r="T748" i="14"/>
  <c r="R748" i="14"/>
  <c r="Q748" i="14"/>
  <c r="M748" i="14"/>
  <c r="L748" i="14"/>
  <c r="J748" i="14"/>
  <c r="I748" i="14"/>
  <c r="G748" i="14"/>
  <c r="F748" i="14"/>
  <c r="Z745" i="14"/>
  <c r="AB745" i="14" s="1"/>
  <c r="S745" i="14"/>
  <c r="H745" i="14"/>
  <c r="K745" i="14" s="1"/>
  <c r="AA744" i="14"/>
  <c r="Y744" i="14"/>
  <c r="X744" i="14"/>
  <c r="T744" i="14"/>
  <c r="R744" i="14"/>
  <c r="Q744" i="14"/>
  <c r="M744" i="14"/>
  <c r="L744" i="14"/>
  <c r="J744" i="14"/>
  <c r="I744" i="14"/>
  <c r="G744" i="14"/>
  <c r="F744" i="14"/>
  <c r="Z743" i="14"/>
  <c r="S743" i="14"/>
  <c r="U743" i="14" s="1"/>
  <c r="H743" i="14"/>
  <c r="AA742" i="14"/>
  <c r="Y742" i="14"/>
  <c r="X742" i="14"/>
  <c r="T742" i="14"/>
  <c r="R742" i="14"/>
  <c r="Q742" i="14"/>
  <c r="M742" i="14"/>
  <c r="L742" i="14"/>
  <c r="J742" i="14"/>
  <c r="I742" i="14"/>
  <c r="G742" i="14"/>
  <c r="F742" i="14"/>
  <c r="Z741" i="14"/>
  <c r="AB741" i="14" s="1"/>
  <c r="AD741" i="14" s="1"/>
  <c r="S741" i="14"/>
  <c r="H741" i="14"/>
  <c r="K741" i="14" s="1"/>
  <c r="N741" i="14" s="1"/>
  <c r="P741" i="14" s="1"/>
  <c r="Z740" i="14"/>
  <c r="AB740" i="14" s="1"/>
  <c r="AD740" i="14" s="1"/>
  <c r="S740" i="14"/>
  <c r="U740" i="14" s="1"/>
  <c r="W740" i="14" s="1"/>
  <c r="H740" i="14"/>
  <c r="K740" i="14" s="1"/>
  <c r="N740" i="14" s="1"/>
  <c r="P740" i="14" s="1"/>
  <c r="Z739" i="14"/>
  <c r="S739" i="14"/>
  <c r="U739" i="14" s="1"/>
  <c r="W739" i="14" s="1"/>
  <c r="H739" i="14"/>
  <c r="K739" i="14" s="1"/>
  <c r="AA738" i="14"/>
  <c r="Y738" i="14"/>
  <c r="X738" i="14"/>
  <c r="T738" i="14"/>
  <c r="R738" i="14"/>
  <c r="Q738" i="14"/>
  <c r="M738" i="14"/>
  <c r="L738" i="14"/>
  <c r="J738" i="14"/>
  <c r="I738" i="14"/>
  <c r="G738" i="14"/>
  <c r="F738" i="14"/>
  <c r="Z733" i="14"/>
  <c r="AB733" i="14" s="1"/>
  <c r="S733" i="14"/>
  <c r="H733" i="14"/>
  <c r="AA732" i="14"/>
  <c r="AA731" i="14" s="1"/>
  <c r="AA730" i="14" s="1"/>
  <c r="AA729" i="14" s="1"/>
  <c r="AA728" i="14" s="1"/>
  <c r="Y732" i="14"/>
  <c r="Y731" i="14" s="1"/>
  <c r="Y730" i="14" s="1"/>
  <c r="Y729" i="14" s="1"/>
  <c r="Y728" i="14" s="1"/>
  <c r="X732" i="14"/>
  <c r="X731" i="14" s="1"/>
  <c r="X730" i="14" s="1"/>
  <c r="X729" i="14" s="1"/>
  <c r="X728" i="14" s="1"/>
  <c r="T732" i="14"/>
  <c r="T731" i="14" s="1"/>
  <c r="T730" i="14" s="1"/>
  <c r="T729" i="14" s="1"/>
  <c r="T728" i="14" s="1"/>
  <c r="R732" i="14"/>
  <c r="R731" i="14" s="1"/>
  <c r="R730" i="14" s="1"/>
  <c r="R729" i="14" s="1"/>
  <c r="R728" i="14" s="1"/>
  <c r="Q732" i="14"/>
  <c r="Q731" i="14" s="1"/>
  <c r="Q730" i="14" s="1"/>
  <c r="Q729" i="14" s="1"/>
  <c r="Q728" i="14" s="1"/>
  <c r="M732" i="14"/>
  <c r="M731" i="14" s="1"/>
  <c r="M730" i="14" s="1"/>
  <c r="M729" i="14" s="1"/>
  <c r="M728" i="14" s="1"/>
  <c r="L732" i="14"/>
  <c r="L731" i="14" s="1"/>
  <c r="L730" i="14" s="1"/>
  <c r="L729" i="14" s="1"/>
  <c r="L728" i="14" s="1"/>
  <c r="J732" i="14"/>
  <c r="J731" i="14" s="1"/>
  <c r="J730" i="14" s="1"/>
  <c r="J729" i="14" s="1"/>
  <c r="J728" i="14" s="1"/>
  <c r="I732" i="14"/>
  <c r="I731" i="14" s="1"/>
  <c r="I730" i="14" s="1"/>
  <c r="I729" i="14" s="1"/>
  <c r="I728" i="14" s="1"/>
  <c r="G732" i="14"/>
  <c r="G731" i="14" s="1"/>
  <c r="G730" i="14" s="1"/>
  <c r="G729" i="14" s="1"/>
  <c r="G728" i="14" s="1"/>
  <c r="F732" i="14"/>
  <c r="F731" i="14" s="1"/>
  <c r="F730" i="14" s="1"/>
  <c r="F729" i="14" s="1"/>
  <c r="F728" i="14" s="1"/>
  <c r="Z727" i="14"/>
  <c r="AB727" i="14" s="1"/>
  <c r="S727" i="14"/>
  <c r="H727" i="14"/>
  <c r="H726" i="14" s="1"/>
  <c r="H725" i="14" s="1"/>
  <c r="H724" i="14" s="1"/>
  <c r="H723" i="14" s="1"/>
  <c r="AA726" i="14"/>
  <c r="AA725" i="14" s="1"/>
  <c r="AA724" i="14" s="1"/>
  <c r="AA723" i="14" s="1"/>
  <c r="Y726" i="14"/>
  <c r="Y725" i="14" s="1"/>
  <c r="Y724" i="14" s="1"/>
  <c r="Y723" i="14" s="1"/>
  <c r="X726" i="14"/>
  <c r="X725" i="14" s="1"/>
  <c r="X724" i="14" s="1"/>
  <c r="X723" i="14" s="1"/>
  <c r="T726" i="14"/>
  <c r="T725" i="14" s="1"/>
  <c r="T724" i="14" s="1"/>
  <c r="T723" i="14" s="1"/>
  <c r="R726" i="14"/>
  <c r="R725" i="14" s="1"/>
  <c r="R724" i="14" s="1"/>
  <c r="R723" i="14" s="1"/>
  <c r="Q726" i="14"/>
  <c r="Q725" i="14" s="1"/>
  <c r="Q724" i="14" s="1"/>
  <c r="Q723" i="14" s="1"/>
  <c r="M726" i="14"/>
  <c r="M725" i="14" s="1"/>
  <c r="M724" i="14" s="1"/>
  <c r="M723" i="14" s="1"/>
  <c r="L726" i="14"/>
  <c r="L725" i="14" s="1"/>
  <c r="L724" i="14" s="1"/>
  <c r="L723" i="14" s="1"/>
  <c r="J726" i="14"/>
  <c r="J725" i="14" s="1"/>
  <c r="J724" i="14" s="1"/>
  <c r="J723" i="14" s="1"/>
  <c r="I726" i="14"/>
  <c r="I725" i="14" s="1"/>
  <c r="I724" i="14" s="1"/>
  <c r="I723" i="14" s="1"/>
  <c r="G726" i="14"/>
  <c r="G725" i="14" s="1"/>
  <c r="G724" i="14" s="1"/>
  <c r="G723" i="14" s="1"/>
  <c r="F726" i="14"/>
  <c r="F725" i="14" s="1"/>
  <c r="F724" i="14" s="1"/>
  <c r="F723" i="14" s="1"/>
  <c r="Z722" i="14"/>
  <c r="S722" i="14"/>
  <c r="S721" i="14" s="1"/>
  <c r="S720" i="14" s="1"/>
  <c r="S719" i="14" s="1"/>
  <c r="S718" i="14" s="1"/>
  <c r="H722" i="14"/>
  <c r="AA721" i="14"/>
  <c r="AA720" i="14" s="1"/>
  <c r="AA719" i="14" s="1"/>
  <c r="AA718" i="14" s="1"/>
  <c r="Y721" i="14"/>
  <c r="Y720" i="14" s="1"/>
  <c r="Y719" i="14" s="1"/>
  <c r="Y718" i="14" s="1"/>
  <c r="X721" i="14"/>
  <c r="X720" i="14" s="1"/>
  <c r="X719" i="14" s="1"/>
  <c r="X718" i="14" s="1"/>
  <c r="T721" i="14"/>
  <c r="T720" i="14" s="1"/>
  <c r="T719" i="14" s="1"/>
  <c r="T718" i="14" s="1"/>
  <c r="R721" i="14"/>
  <c r="R720" i="14" s="1"/>
  <c r="R719" i="14" s="1"/>
  <c r="R718" i="14" s="1"/>
  <c r="Q721" i="14"/>
  <c r="Q720" i="14" s="1"/>
  <c r="Q719" i="14" s="1"/>
  <c r="Q718" i="14" s="1"/>
  <c r="M721" i="14"/>
  <c r="M720" i="14" s="1"/>
  <c r="M719" i="14" s="1"/>
  <c r="M718" i="14" s="1"/>
  <c r="L721" i="14"/>
  <c r="L720" i="14" s="1"/>
  <c r="L719" i="14" s="1"/>
  <c r="L718" i="14" s="1"/>
  <c r="J721" i="14"/>
  <c r="J720" i="14" s="1"/>
  <c r="J719" i="14" s="1"/>
  <c r="J718" i="14" s="1"/>
  <c r="I721" i="14"/>
  <c r="I720" i="14" s="1"/>
  <c r="I719" i="14" s="1"/>
  <c r="I718" i="14" s="1"/>
  <c r="G721" i="14"/>
  <c r="G720" i="14" s="1"/>
  <c r="G719" i="14" s="1"/>
  <c r="G718" i="14" s="1"/>
  <c r="F721" i="14"/>
  <c r="F720" i="14" s="1"/>
  <c r="F719" i="14" s="1"/>
  <c r="F718" i="14" s="1"/>
  <c r="Z716" i="14"/>
  <c r="Z715" i="14" s="1"/>
  <c r="Z714" i="14" s="1"/>
  <c r="Z713" i="14" s="1"/>
  <c r="Z712" i="14" s="1"/>
  <c r="S716" i="14"/>
  <c r="H716" i="14"/>
  <c r="AA715" i="14"/>
  <c r="AA714" i="14" s="1"/>
  <c r="AA713" i="14" s="1"/>
  <c r="AA712" i="14" s="1"/>
  <c r="Y715" i="14"/>
  <c r="Y714" i="14" s="1"/>
  <c r="Y713" i="14" s="1"/>
  <c r="Y712" i="14" s="1"/>
  <c r="X715" i="14"/>
  <c r="X714" i="14" s="1"/>
  <c r="X713" i="14" s="1"/>
  <c r="X712" i="14" s="1"/>
  <c r="T715" i="14"/>
  <c r="T714" i="14" s="1"/>
  <c r="T713" i="14" s="1"/>
  <c r="T712" i="14" s="1"/>
  <c r="R715" i="14"/>
  <c r="R714" i="14" s="1"/>
  <c r="R713" i="14" s="1"/>
  <c r="R712" i="14" s="1"/>
  <c r="Q715" i="14"/>
  <c r="Q714" i="14" s="1"/>
  <c r="Q713" i="14" s="1"/>
  <c r="Q712" i="14" s="1"/>
  <c r="M715" i="14"/>
  <c r="M714" i="14" s="1"/>
  <c r="M713" i="14" s="1"/>
  <c r="M712" i="14" s="1"/>
  <c r="L715" i="14"/>
  <c r="L714" i="14" s="1"/>
  <c r="L713" i="14" s="1"/>
  <c r="L712" i="14" s="1"/>
  <c r="J715" i="14"/>
  <c r="J714" i="14" s="1"/>
  <c r="J713" i="14" s="1"/>
  <c r="J712" i="14" s="1"/>
  <c r="I715" i="14"/>
  <c r="I714" i="14" s="1"/>
  <c r="I713" i="14" s="1"/>
  <c r="I712" i="14" s="1"/>
  <c r="G715" i="14"/>
  <c r="G714" i="14" s="1"/>
  <c r="G713" i="14" s="1"/>
  <c r="G712" i="14" s="1"/>
  <c r="F715" i="14"/>
  <c r="F714" i="14" s="1"/>
  <c r="F713" i="14" s="1"/>
  <c r="F712" i="14" s="1"/>
  <c r="Z711" i="14"/>
  <c r="S711" i="14"/>
  <c r="H711" i="14"/>
  <c r="H710" i="14" s="1"/>
  <c r="H709" i="14" s="1"/>
  <c r="AA710" i="14"/>
  <c r="AA709" i="14" s="1"/>
  <c r="Y710" i="14"/>
  <c r="Y709" i="14" s="1"/>
  <c r="X710" i="14"/>
  <c r="X709" i="14" s="1"/>
  <c r="T710" i="14"/>
  <c r="T709" i="14" s="1"/>
  <c r="R710" i="14"/>
  <c r="R709" i="14" s="1"/>
  <c r="Q710" i="14"/>
  <c r="Q709" i="14" s="1"/>
  <c r="M710" i="14"/>
  <c r="M709" i="14" s="1"/>
  <c r="L710" i="14"/>
  <c r="L709" i="14" s="1"/>
  <c r="J710" i="14"/>
  <c r="J709" i="14" s="1"/>
  <c r="I710" i="14"/>
  <c r="I709" i="14" s="1"/>
  <c r="G710" i="14"/>
  <c r="G709" i="14" s="1"/>
  <c r="F710" i="14"/>
  <c r="F709" i="14" s="1"/>
  <c r="Z708" i="14"/>
  <c r="S708" i="14"/>
  <c r="H708" i="14"/>
  <c r="AA707" i="14"/>
  <c r="Y707" i="14"/>
  <c r="X707" i="14"/>
  <c r="T707" i="14"/>
  <c r="R707" i="14"/>
  <c r="Q707" i="14"/>
  <c r="M707" i="14"/>
  <c r="L707" i="14"/>
  <c r="J707" i="14"/>
  <c r="I707" i="14"/>
  <c r="G707" i="14"/>
  <c r="F707" i="14"/>
  <c r="Z706" i="14"/>
  <c r="S706" i="14"/>
  <c r="H706" i="14"/>
  <c r="AA705" i="14"/>
  <c r="Y705" i="14"/>
  <c r="X705" i="14"/>
  <c r="T705" i="14"/>
  <c r="R705" i="14"/>
  <c r="Q705" i="14"/>
  <c r="M705" i="14"/>
  <c r="L705" i="14"/>
  <c r="J705" i="14"/>
  <c r="I705" i="14"/>
  <c r="G705" i="14"/>
  <c r="F705" i="14"/>
  <c r="Z704" i="14"/>
  <c r="AB704" i="14" s="1"/>
  <c r="S704" i="14"/>
  <c r="H704" i="14"/>
  <c r="H703" i="14" s="1"/>
  <c r="AA703" i="14"/>
  <c r="Y703" i="14"/>
  <c r="X703" i="14"/>
  <c r="T703" i="14"/>
  <c r="R703" i="14"/>
  <c r="Q703" i="14"/>
  <c r="M703" i="14"/>
  <c r="L703" i="14"/>
  <c r="J703" i="14"/>
  <c r="I703" i="14"/>
  <c r="G703" i="14"/>
  <c r="F703" i="14"/>
  <c r="Z702" i="14"/>
  <c r="AB702" i="14" s="1"/>
  <c r="S702" i="14"/>
  <c r="H702" i="14"/>
  <c r="AA701" i="14"/>
  <c r="Y701" i="14"/>
  <c r="X701" i="14"/>
  <c r="T701" i="14"/>
  <c r="R701" i="14"/>
  <c r="Q701" i="14"/>
  <c r="M701" i="14"/>
  <c r="L701" i="14"/>
  <c r="J701" i="14"/>
  <c r="I701" i="14"/>
  <c r="G701" i="14"/>
  <c r="F701" i="14"/>
  <c r="Z700" i="14"/>
  <c r="AB700" i="14" s="1"/>
  <c r="S700" i="14"/>
  <c r="H700" i="14"/>
  <c r="K700" i="14" s="1"/>
  <c r="AA699" i="14"/>
  <c r="Y699" i="14"/>
  <c r="X699" i="14"/>
  <c r="T699" i="14"/>
  <c r="R699" i="14"/>
  <c r="Q699" i="14"/>
  <c r="M699" i="14"/>
  <c r="L699" i="14"/>
  <c r="J699" i="14"/>
  <c r="I699" i="14"/>
  <c r="G699" i="14"/>
  <c r="F699" i="14"/>
  <c r="Z698" i="14"/>
  <c r="S698" i="14"/>
  <c r="H698" i="14"/>
  <c r="AA697" i="14"/>
  <c r="Y697" i="14"/>
  <c r="X697" i="14"/>
  <c r="T697" i="14"/>
  <c r="R697" i="14"/>
  <c r="Q697" i="14"/>
  <c r="M697" i="14"/>
  <c r="L697" i="14"/>
  <c r="J697" i="14"/>
  <c r="I697" i="14"/>
  <c r="G697" i="14"/>
  <c r="F697" i="14"/>
  <c r="L696" i="14"/>
  <c r="N696" i="14" s="1"/>
  <c r="M695" i="14"/>
  <c r="L695" i="14"/>
  <c r="K695" i="14"/>
  <c r="Z693" i="14"/>
  <c r="S693" i="14"/>
  <c r="S692" i="14" s="1"/>
  <c r="S691" i="14" s="1"/>
  <c r="H693" i="14"/>
  <c r="K693" i="14" s="1"/>
  <c r="AA692" i="14"/>
  <c r="AA691" i="14" s="1"/>
  <c r="Y692" i="14"/>
  <c r="Y691" i="14" s="1"/>
  <c r="X692" i="14"/>
  <c r="X691" i="14" s="1"/>
  <c r="T692" i="14"/>
  <c r="T691" i="14" s="1"/>
  <c r="R692" i="14"/>
  <c r="R691" i="14" s="1"/>
  <c r="Q692" i="14"/>
  <c r="Q691" i="14" s="1"/>
  <c r="M692" i="14"/>
  <c r="M691" i="14" s="1"/>
  <c r="L692" i="14"/>
  <c r="L691" i="14" s="1"/>
  <c r="J692" i="14"/>
  <c r="J691" i="14" s="1"/>
  <c r="I692" i="14"/>
  <c r="I691" i="14" s="1"/>
  <c r="G692" i="14"/>
  <c r="G691" i="14" s="1"/>
  <c r="F692" i="14"/>
  <c r="F691" i="14" s="1"/>
  <c r="K689" i="14"/>
  <c r="AA688" i="14"/>
  <c r="AA687" i="14" s="1"/>
  <c r="Z688" i="14"/>
  <c r="Z687" i="14" s="1"/>
  <c r="Y688" i="14"/>
  <c r="Y687" i="14" s="1"/>
  <c r="X688" i="14"/>
  <c r="X687" i="14" s="1"/>
  <c r="T688" i="14"/>
  <c r="T687" i="14" s="1"/>
  <c r="S688" i="14"/>
  <c r="S687" i="14" s="1"/>
  <c r="R688" i="14"/>
  <c r="R687" i="14" s="1"/>
  <c r="Q688" i="14"/>
  <c r="Q687" i="14" s="1"/>
  <c r="M688" i="14"/>
  <c r="M687" i="14" s="1"/>
  <c r="L688" i="14"/>
  <c r="L687" i="14" s="1"/>
  <c r="J688" i="14"/>
  <c r="J687" i="14" s="1"/>
  <c r="I688" i="14"/>
  <c r="I687" i="14" s="1"/>
  <c r="H688" i="14"/>
  <c r="H687" i="14" s="1"/>
  <c r="H686" i="14"/>
  <c r="AA685" i="14"/>
  <c r="Y685" i="14"/>
  <c r="T685" i="14"/>
  <c r="R685" i="14"/>
  <c r="M685" i="14"/>
  <c r="L685" i="14"/>
  <c r="J685" i="14"/>
  <c r="I685" i="14"/>
  <c r="G685" i="14"/>
  <c r="F685" i="14"/>
  <c r="Z684" i="14"/>
  <c r="S684" i="14"/>
  <c r="M684" i="14"/>
  <c r="M683" i="14" s="1"/>
  <c r="H684" i="14"/>
  <c r="AA683" i="14"/>
  <c r="Y683" i="14"/>
  <c r="X683" i="14"/>
  <c r="T683" i="14"/>
  <c r="R683" i="14"/>
  <c r="Q683" i="14"/>
  <c r="L683" i="14"/>
  <c r="J683" i="14"/>
  <c r="I683" i="14"/>
  <c r="G683" i="14"/>
  <c r="F683" i="14"/>
  <c r="Z682" i="14"/>
  <c r="S682" i="14"/>
  <c r="H682" i="14"/>
  <c r="K682" i="14" s="1"/>
  <c r="AA681" i="14"/>
  <c r="Y681" i="14"/>
  <c r="X681" i="14"/>
  <c r="T681" i="14"/>
  <c r="R681" i="14"/>
  <c r="Q681" i="14"/>
  <c r="M681" i="14"/>
  <c r="L681" i="14"/>
  <c r="J681" i="14"/>
  <c r="I681" i="14"/>
  <c r="G681" i="14"/>
  <c r="F681" i="14"/>
  <c r="Z676" i="14"/>
  <c r="AB676" i="14" s="1"/>
  <c r="S676" i="14"/>
  <c r="H676" i="14"/>
  <c r="K676" i="14" s="1"/>
  <c r="AA675" i="14"/>
  <c r="AA674" i="14" s="1"/>
  <c r="AA673" i="14" s="1"/>
  <c r="AA672" i="14" s="1"/>
  <c r="Y675" i="14"/>
  <c r="Y674" i="14" s="1"/>
  <c r="Y673" i="14" s="1"/>
  <c r="Y672" i="14" s="1"/>
  <c r="X675" i="14"/>
  <c r="X674" i="14" s="1"/>
  <c r="X673" i="14" s="1"/>
  <c r="X672" i="14" s="1"/>
  <c r="T675" i="14"/>
  <c r="T674" i="14" s="1"/>
  <c r="T673" i="14" s="1"/>
  <c r="T672" i="14" s="1"/>
  <c r="R675" i="14"/>
  <c r="R674" i="14" s="1"/>
  <c r="R673" i="14" s="1"/>
  <c r="R672" i="14" s="1"/>
  <c r="Q675" i="14"/>
  <c r="Q674" i="14" s="1"/>
  <c r="Q673" i="14" s="1"/>
  <c r="Q672" i="14" s="1"/>
  <c r="M675" i="14"/>
  <c r="M674" i="14" s="1"/>
  <c r="M673" i="14" s="1"/>
  <c r="M672" i="14" s="1"/>
  <c r="L675" i="14"/>
  <c r="L674" i="14" s="1"/>
  <c r="L673" i="14" s="1"/>
  <c r="L672" i="14" s="1"/>
  <c r="J675" i="14"/>
  <c r="J674" i="14" s="1"/>
  <c r="J673" i="14" s="1"/>
  <c r="J672" i="14" s="1"/>
  <c r="I675" i="14"/>
  <c r="I674" i="14" s="1"/>
  <c r="I673" i="14" s="1"/>
  <c r="I672" i="14" s="1"/>
  <c r="G675" i="14"/>
  <c r="G674" i="14" s="1"/>
  <c r="G673" i="14" s="1"/>
  <c r="G672" i="14" s="1"/>
  <c r="F675" i="14"/>
  <c r="F674" i="14" s="1"/>
  <c r="F673" i="14" s="1"/>
  <c r="F672" i="14" s="1"/>
  <c r="Z671" i="14"/>
  <c r="AB671" i="14" s="1"/>
  <c r="AD671" i="14" s="1"/>
  <c r="S671" i="14"/>
  <c r="U671" i="14" s="1"/>
  <c r="W671" i="14" s="1"/>
  <c r="H671" i="14"/>
  <c r="K671" i="14" s="1"/>
  <c r="N671" i="14" s="1"/>
  <c r="P671" i="14" s="1"/>
  <c r="Z670" i="14"/>
  <c r="S670" i="14"/>
  <c r="H670" i="14"/>
  <c r="K670" i="14" s="1"/>
  <c r="AA669" i="14"/>
  <c r="Y669" i="14"/>
  <c r="X669" i="14"/>
  <c r="T669" i="14"/>
  <c r="R669" i="14"/>
  <c r="Q669" i="14"/>
  <c r="M669" i="14"/>
  <c r="L669" i="14"/>
  <c r="J669" i="14"/>
  <c r="I669" i="14"/>
  <c r="G669" i="14"/>
  <c r="F669" i="14"/>
  <c r="Z668" i="14"/>
  <c r="S668" i="14"/>
  <c r="S667" i="14" s="1"/>
  <c r="S664" i="14" s="1"/>
  <c r="H668" i="14"/>
  <c r="AA667" i="14"/>
  <c r="AA664" i="14" s="1"/>
  <c r="Y667" i="14"/>
  <c r="Y664" i="14" s="1"/>
  <c r="X667" i="14"/>
  <c r="X664" i="14" s="1"/>
  <c r="T667" i="14"/>
  <c r="T664" i="14" s="1"/>
  <c r="R667" i="14"/>
  <c r="R664" i="14" s="1"/>
  <c r="Q667" i="14"/>
  <c r="Q664" i="14" s="1"/>
  <c r="M667" i="14"/>
  <c r="L667" i="14"/>
  <c r="J667" i="14"/>
  <c r="J664" i="14" s="1"/>
  <c r="I667" i="14"/>
  <c r="I664" i="14" s="1"/>
  <c r="G667" i="14"/>
  <c r="G664" i="14" s="1"/>
  <c r="F667" i="14"/>
  <c r="F664" i="14" s="1"/>
  <c r="L666" i="14"/>
  <c r="L665" i="14" s="1"/>
  <c r="M665" i="14"/>
  <c r="K665" i="14"/>
  <c r="Z663" i="14"/>
  <c r="S663" i="14"/>
  <c r="U663" i="14" s="1"/>
  <c r="H663" i="14"/>
  <c r="K663" i="14" s="1"/>
  <c r="AA662" i="14"/>
  <c r="Y662" i="14"/>
  <c r="X662" i="14"/>
  <c r="T662" i="14"/>
  <c r="R662" i="14"/>
  <c r="Q662" i="14"/>
  <c r="M662" i="14"/>
  <c r="L662" i="14"/>
  <c r="J662" i="14"/>
  <c r="I662" i="14"/>
  <c r="G662" i="14"/>
  <c r="F662" i="14"/>
  <c r="H659" i="14"/>
  <c r="AA658" i="14"/>
  <c r="Y658" i="14"/>
  <c r="T658" i="14"/>
  <c r="R658" i="14"/>
  <c r="M658" i="14"/>
  <c r="L658" i="14"/>
  <c r="J658" i="14"/>
  <c r="I658" i="14"/>
  <c r="G658" i="14"/>
  <c r="F658" i="14"/>
  <c r="Z657" i="14"/>
  <c r="AB657" i="14" s="1"/>
  <c r="S657" i="14"/>
  <c r="H657" i="14"/>
  <c r="AA656" i="14"/>
  <c r="Y656" i="14"/>
  <c r="X656" i="14"/>
  <c r="T656" i="14"/>
  <c r="R656" i="14"/>
  <c r="Q656" i="14"/>
  <c r="M656" i="14"/>
  <c r="L656" i="14"/>
  <c r="J656" i="14"/>
  <c r="I656" i="14"/>
  <c r="G656" i="14"/>
  <c r="F656" i="14"/>
  <c r="Z655" i="14"/>
  <c r="S655" i="14"/>
  <c r="U655" i="14" s="1"/>
  <c r="H655" i="14"/>
  <c r="H654" i="14" s="1"/>
  <c r="AA654" i="14"/>
  <c r="Y654" i="14"/>
  <c r="X654" i="14"/>
  <c r="T654" i="14"/>
  <c r="R654" i="14"/>
  <c r="Q654" i="14"/>
  <c r="M654" i="14"/>
  <c r="L654" i="14"/>
  <c r="J654" i="14"/>
  <c r="I654" i="14"/>
  <c r="G654" i="14"/>
  <c r="F654" i="14"/>
  <c r="Z648" i="14"/>
  <c r="AB648" i="14" s="1"/>
  <c r="AD648" i="14" s="1"/>
  <c r="S648" i="14"/>
  <c r="H648" i="14"/>
  <c r="K648" i="14" s="1"/>
  <c r="N648" i="14" s="1"/>
  <c r="P648" i="14" s="1"/>
  <c r="Z647" i="14"/>
  <c r="S647" i="14"/>
  <c r="U647" i="14" s="1"/>
  <c r="W647" i="14" s="1"/>
  <c r="H647" i="14"/>
  <c r="K647" i="14" s="1"/>
  <c r="AA646" i="14"/>
  <c r="AA645" i="14" s="1"/>
  <c r="AA644" i="14" s="1"/>
  <c r="AA643" i="14" s="1"/>
  <c r="AA642" i="14" s="1"/>
  <c r="AA641" i="14" s="1"/>
  <c r="Y646" i="14"/>
  <c r="Y645" i="14" s="1"/>
  <c r="Y644" i="14" s="1"/>
  <c r="Y643" i="14" s="1"/>
  <c r="Y642" i="14" s="1"/>
  <c r="Y641" i="14" s="1"/>
  <c r="X646" i="14"/>
  <c r="X645" i="14" s="1"/>
  <c r="X644" i="14" s="1"/>
  <c r="X643" i="14" s="1"/>
  <c r="X642" i="14" s="1"/>
  <c r="X641" i="14" s="1"/>
  <c r="T646" i="14"/>
  <c r="T645" i="14" s="1"/>
  <c r="T644" i="14" s="1"/>
  <c r="T643" i="14" s="1"/>
  <c r="T642" i="14" s="1"/>
  <c r="T641" i="14" s="1"/>
  <c r="R646" i="14"/>
  <c r="R645" i="14" s="1"/>
  <c r="R644" i="14" s="1"/>
  <c r="R643" i="14" s="1"/>
  <c r="R642" i="14" s="1"/>
  <c r="R641" i="14" s="1"/>
  <c r="Q646" i="14"/>
  <c r="Q645" i="14" s="1"/>
  <c r="Q644" i="14" s="1"/>
  <c r="Q643" i="14" s="1"/>
  <c r="Q642" i="14" s="1"/>
  <c r="Q641" i="14" s="1"/>
  <c r="M646" i="14"/>
  <c r="M645" i="14" s="1"/>
  <c r="M644" i="14" s="1"/>
  <c r="M643" i="14" s="1"/>
  <c r="M642" i="14" s="1"/>
  <c r="M641" i="14" s="1"/>
  <c r="L646" i="14"/>
  <c r="L645" i="14" s="1"/>
  <c r="L644" i="14" s="1"/>
  <c r="L643" i="14" s="1"/>
  <c r="L642" i="14" s="1"/>
  <c r="L641" i="14" s="1"/>
  <c r="J646" i="14"/>
  <c r="J645" i="14" s="1"/>
  <c r="J644" i="14" s="1"/>
  <c r="J643" i="14" s="1"/>
  <c r="J642" i="14" s="1"/>
  <c r="J641" i="14" s="1"/>
  <c r="I646" i="14"/>
  <c r="I645" i="14" s="1"/>
  <c r="I644" i="14" s="1"/>
  <c r="I643" i="14" s="1"/>
  <c r="I642" i="14" s="1"/>
  <c r="I641" i="14" s="1"/>
  <c r="G646" i="14"/>
  <c r="G645" i="14" s="1"/>
  <c r="G644" i="14" s="1"/>
  <c r="G643" i="14" s="1"/>
  <c r="G642" i="14" s="1"/>
  <c r="G641" i="14" s="1"/>
  <c r="F646" i="14"/>
  <c r="F645" i="14" s="1"/>
  <c r="F644" i="14" s="1"/>
  <c r="F643" i="14" s="1"/>
  <c r="F642" i="14" s="1"/>
  <c r="F641" i="14" s="1"/>
  <c r="Z638" i="14"/>
  <c r="S638" i="14"/>
  <c r="H638" i="14"/>
  <c r="K638" i="14" s="1"/>
  <c r="AA637" i="14"/>
  <c r="Y637" i="14"/>
  <c r="X637" i="14"/>
  <c r="T637" i="14"/>
  <c r="R637" i="14"/>
  <c r="Q637" i="14"/>
  <c r="M637" i="14"/>
  <c r="M636" i="14" s="1"/>
  <c r="M635" i="14" s="1"/>
  <c r="M634" i="14" s="1"/>
  <c r="M633" i="14" s="1"/>
  <c r="M632" i="14" s="1"/>
  <c r="L637" i="14"/>
  <c r="J637" i="14"/>
  <c r="J636" i="14" s="1"/>
  <c r="J635" i="14" s="1"/>
  <c r="J634" i="14" s="1"/>
  <c r="J633" i="14" s="1"/>
  <c r="J632" i="14" s="1"/>
  <c r="I637" i="14"/>
  <c r="I636" i="14" s="1"/>
  <c r="I635" i="14" s="1"/>
  <c r="I634" i="14" s="1"/>
  <c r="I633" i="14" s="1"/>
  <c r="I632" i="14" s="1"/>
  <c r="G637" i="14"/>
  <c r="G636" i="14" s="1"/>
  <c r="G635" i="14" s="1"/>
  <c r="G634" i="14" s="1"/>
  <c r="G633" i="14" s="1"/>
  <c r="G632" i="14" s="1"/>
  <c r="F637" i="14"/>
  <c r="F636" i="14" s="1"/>
  <c r="F635" i="14" s="1"/>
  <c r="F634" i="14" s="1"/>
  <c r="F633" i="14" s="1"/>
  <c r="F632" i="14" s="1"/>
  <c r="Z631" i="14"/>
  <c r="AB631" i="14" s="1"/>
  <c r="S631" i="14"/>
  <c r="H631" i="14"/>
  <c r="K631" i="14" s="1"/>
  <c r="N631" i="14" s="1"/>
  <c r="AA630" i="14"/>
  <c r="AA629" i="14" s="1"/>
  <c r="AA628" i="14" s="1"/>
  <c r="AA627" i="14" s="1"/>
  <c r="AA626" i="14" s="1"/>
  <c r="AA625" i="14" s="1"/>
  <c r="Y630" i="14"/>
  <c r="Y629" i="14" s="1"/>
  <c r="Y628" i="14" s="1"/>
  <c r="Y627" i="14" s="1"/>
  <c r="Y626" i="14" s="1"/>
  <c r="Y625" i="14" s="1"/>
  <c r="X630" i="14"/>
  <c r="X629" i="14" s="1"/>
  <c r="X628" i="14" s="1"/>
  <c r="X627" i="14" s="1"/>
  <c r="X626" i="14" s="1"/>
  <c r="X625" i="14" s="1"/>
  <c r="T630" i="14"/>
  <c r="T629" i="14" s="1"/>
  <c r="T628" i="14" s="1"/>
  <c r="T627" i="14" s="1"/>
  <c r="T626" i="14" s="1"/>
  <c r="T625" i="14" s="1"/>
  <c r="R630" i="14"/>
  <c r="R629" i="14" s="1"/>
  <c r="R628" i="14" s="1"/>
  <c r="R627" i="14" s="1"/>
  <c r="R626" i="14" s="1"/>
  <c r="R625" i="14" s="1"/>
  <c r="Q630" i="14"/>
  <c r="Q629" i="14" s="1"/>
  <c r="Q628" i="14" s="1"/>
  <c r="Q627" i="14" s="1"/>
  <c r="Q626" i="14" s="1"/>
  <c r="Q625" i="14" s="1"/>
  <c r="M630" i="14"/>
  <c r="M629" i="14" s="1"/>
  <c r="M628" i="14" s="1"/>
  <c r="M627" i="14" s="1"/>
  <c r="M626" i="14" s="1"/>
  <c r="M625" i="14" s="1"/>
  <c r="L630" i="14"/>
  <c r="L629" i="14" s="1"/>
  <c r="L628" i="14" s="1"/>
  <c r="L627" i="14" s="1"/>
  <c r="L626" i="14" s="1"/>
  <c r="L625" i="14" s="1"/>
  <c r="J630" i="14"/>
  <c r="J629" i="14" s="1"/>
  <c r="J628" i="14" s="1"/>
  <c r="J627" i="14" s="1"/>
  <c r="J626" i="14" s="1"/>
  <c r="J625" i="14" s="1"/>
  <c r="I630" i="14"/>
  <c r="I629" i="14" s="1"/>
  <c r="I628" i="14" s="1"/>
  <c r="I627" i="14" s="1"/>
  <c r="I626" i="14" s="1"/>
  <c r="I625" i="14" s="1"/>
  <c r="G630" i="14"/>
  <c r="G629" i="14" s="1"/>
  <c r="G628" i="14" s="1"/>
  <c r="G627" i="14" s="1"/>
  <c r="G626" i="14" s="1"/>
  <c r="G625" i="14" s="1"/>
  <c r="F630" i="14"/>
  <c r="F629" i="14" s="1"/>
  <c r="F628" i="14" s="1"/>
  <c r="F627" i="14" s="1"/>
  <c r="F626" i="14" s="1"/>
  <c r="F625" i="14" s="1"/>
  <c r="K624" i="14"/>
  <c r="N624" i="14" s="1"/>
  <c r="AA623" i="14"/>
  <c r="AA622" i="14" s="1"/>
  <c r="AA621" i="14" s="1"/>
  <c r="AA620" i="14" s="1"/>
  <c r="AA619" i="14" s="1"/>
  <c r="AA618" i="14" s="1"/>
  <c r="Z623" i="14"/>
  <c r="Z622" i="14" s="1"/>
  <c r="Z621" i="14" s="1"/>
  <c r="Z620" i="14" s="1"/>
  <c r="Z619" i="14" s="1"/>
  <c r="Z618" i="14" s="1"/>
  <c r="Y623" i="14"/>
  <c r="Y622" i="14" s="1"/>
  <c r="Y621" i="14" s="1"/>
  <c r="Y620" i="14" s="1"/>
  <c r="Y619" i="14" s="1"/>
  <c r="Y618" i="14" s="1"/>
  <c r="X623" i="14"/>
  <c r="X622" i="14" s="1"/>
  <c r="X621" i="14" s="1"/>
  <c r="X620" i="14" s="1"/>
  <c r="X619" i="14" s="1"/>
  <c r="X618" i="14" s="1"/>
  <c r="T623" i="14"/>
  <c r="T622" i="14" s="1"/>
  <c r="T621" i="14" s="1"/>
  <c r="T620" i="14" s="1"/>
  <c r="T619" i="14" s="1"/>
  <c r="T618" i="14" s="1"/>
  <c r="S623" i="14"/>
  <c r="S622" i="14" s="1"/>
  <c r="S621" i="14" s="1"/>
  <c r="S620" i="14" s="1"/>
  <c r="S619" i="14" s="1"/>
  <c r="S618" i="14" s="1"/>
  <c r="R623" i="14"/>
  <c r="R622" i="14" s="1"/>
  <c r="R621" i="14" s="1"/>
  <c r="R620" i="14" s="1"/>
  <c r="R619" i="14" s="1"/>
  <c r="R618" i="14" s="1"/>
  <c r="Q623" i="14"/>
  <c r="Q622" i="14" s="1"/>
  <c r="Q621" i="14" s="1"/>
  <c r="Q620" i="14" s="1"/>
  <c r="Q619" i="14" s="1"/>
  <c r="Q618" i="14" s="1"/>
  <c r="M623" i="14"/>
  <c r="M622" i="14" s="1"/>
  <c r="M621" i="14" s="1"/>
  <c r="M620" i="14" s="1"/>
  <c r="M619" i="14" s="1"/>
  <c r="M618" i="14" s="1"/>
  <c r="L623" i="14"/>
  <c r="L622" i="14" s="1"/>
  <c r="L621" i="14" s="1"/>
  <c r="L620" i="14" s="1"/>
  <c r="L619" i="14" s="1"/>
  <c r="L618" i="14" s="1"/>
  <c r="J623" i="14"/>
  <c r="J622" i="14" s="1"/>
  <c r="J621" i="14" s="1"/>
  <c r="J620" i="14" s="1"/>
  <c r="J619" i="14" s="1"/>
  <c r="J618" i="14" s="1"/>
  <c r="I623" i="14"/>
  <c r="I622" i="14" s="1"/>
  <c r="I621" i="14" s="1"/>
  <c r="I620" i="14" s="1"/>
  <c r="I619" i="14" s="1"/>
  <c r="I618" i="14" s="1"/>
  <c r="H623" i="14"/>
  <c r="H622" i="14" s="1"/>
  <c r="H621" i="14" s="1"/>
  <c r="H620" i="14" s="1"/>
  <c r="H619" i="14" s="1"/>
  <c r="H618" i="14" s="1"/>
  <c r="Z617" i="14"/>
  <c r="AB617" i="14" s="1"/>
  <c r="AD617" i="14" s="1"/>
  <c r="S617" i="14"/>
  <c r="U617" i="14" s="1"/>
  <c r="W617" i="14" s="1"/>
  <c r="H617" i="14"/>
  <c r="K617" i="14" s="1"/>
  <c r="N617" i="14" s="1"/>
  <c r="P617" i="14" s="1"/>
  <c r="Z616" i="14"/>
  <c r="AB616" i="14" s="1"/>
  <c r="AD616" i="14" s="1"/>
  <c r="S616" i="14"/>
  <c r="U616" i="14" s="1"/>
  <c r="W616" i="14" s="1"/>
  <c r="H616" i="14"/>
  <c r="K616" i="14" s="1"/>
  <c r="AA615" i="14"/>
  <c r="AA614" i="14" s="1"/>
  <c r="AA613" i="14" s="1"/>
  <c r="AA612" i="14" s="1"/>
  <c r="Y615" i="14"/>
  <c r="Y614" i="14" s="1"/>
  <c r="Y613" i="14" s="1"/>
  <c r="Y612" i="14" s="1"/>
  <c r="X615" i="14"/>
  <c r="X614" i="14" s="1"/>
  <c r="X613" i="14" s="1"/>
  <c r="X612" i="14" s="1"/>
  <c r="T615" i="14"/>
  <c r="T614" i="14" s="1"/>
  <c r="T613" i="14" s="1"/>
  <c r="T612" i="14" s="1"/>
  <c r="R615" i="14"/>
  <c r="R614" i="14" s="1"/>
  <c r="R613" i="14" s="1"/>
  <c r="R612" i="14" s="1"/>
  <c r="Q615" i="14"/>
  <c r="Q614" i="14" s="1"/>
  <c r="Q613" i="14" s="1"/>
  <c r="Q612" i="14" s="1"/>
  <c r="M615" i="14"/>
  <c r="M614" i="14" s="1"/>
  <c r="M613" i="14" s="1"/>
  <c r="M612" i="14" s="1"/>
  <c r="L615" i="14"/>
  <c r="L614" i="14" s="1"/>
  <c r="L613" i="14" s="1"/>
  <c r="L612" i="14" s="1"/>
  <c r="J615" i="14"/>
  <c r="J614" i="14" s="1"/>
  <c r="J613" i="14" s="1"/>
  <c r="J612" i="14" s="1"/>
  <c r="I615" i="14"/>
  <c r="I614" i="14" s="1"/>
  <c r="I613" i="14" s="1"/>
  <c r="I612" i="14" s="1"/>
  <c r="G615" i="14"/>
  <c r="G614" i="14" s="1"/>
  <c r="G613" i="14" s="1"/>
  <c r="G612" i="14" s="1"/>
  <c r="F615" i="14"/>
  <c r="F614" i="14" s="1"/>
  <c r="F613" i="14" s="1"/>
  <c r="F612" i="14" s="1"/>
  <c r="Z611" i="14"/>
  <c r="Z610" i="14" s="1"/>
  <c r="Z609" i="14" s="1"/>
  <c r="Z608" i="14" s="1"/>
  <c r="S611" i="14"/>
  <c r="U611" i="14" s="1"/>
  <c r="H611" i="14"/>
  <c r="K611" i="14" s="1"/>
  <c r="AA610" i="14"/>
  <c r="AA609" i="14" s="1"/>
  <c r="AA608" i="14" s="1"/>
  <c r="Y610" i="14"/>
  <c r="Y609" i="14" s="1"/>
  <c r="Y608" i="14" s="1"/>
  <c r="X610" i="14"/>
  <c r="X609" i="14" s="1"/>
  <c r="X608" i="14" s="1"/>
  <c r="T610" i="14"/>
  <c r="T609" i="14" s="1"/>
  <c r="T608" i="14" s="1"/>
  <c r="R610" i="14"/>
  <c r="R609" i="14" s="1"/>
  <c r="R608" i="14" s="1"/>
  <c r="Q610" i="14"/>
  <c r="Q609" i="14" s="1"/>
  <c r="Q608" i="14" s="1"/>
  <c r="M610" i="14"/>
  <c r="M609" i="14" s="1"/>
  <c r="M608" i="14" s="1"/>
  <c r="L610" i="14"/>
  <c r="L609" i="14" s="1"/>
  <c r="L608" i="14" s="1"/>
  <c r="J610" i="14"/>
  <c r="J609" i="14" s="1"/>
  <c r="J608" i="14" s="1"/>
  <c r="I610" i="14"/>
  <c r="I609" i="14" s="1"/>
  <c r="I608" i="14" s="1"/>
  <c r="G610" i="14"/>
  <c r="G609" i="14" s="1"/>
  <c r="G608" i="14" s="1"/>
  <c r="F610" i="14"/>
  <c r="F609" i="14" s="1"/>
  <c r="F608" i="14" s="1"/>
  <c r="Z607" i="14"/>
  <c r="AB607" i="14" s="1"/>
  <c r="S607" i="14"/>
  <c r="U607" i="14" s="1"/>
  <c r="H607" i="14"/>
  <c r="K607" i="14" s="1"/>
  <c r="N607" i="14" s="1"/>
  <c r="AA606" i="14"/>
  <c r="AA605" i="14" s="1"/>
  <c r="Y606" i="14"/>
  <c r="Y605" i="14" s="1"/>
  <c r="X606" i="14"/>
  <c r="X605" i="14" s="1"/>
  <c r="T606" i="14"/>
  <c r="T605" i="14" s="1"/>
  <c r="R606" i="14"/>
  <c r="R605" i="14" s="1"/>
  <c r="Q606" i="14"/>
  <c r="Q605" i="14" s="1"/>
  <c r="M606" i="14"/>
  <c r="M605" i="14" s="1"/>
  <c r="L606" i="14"/>
  <c r="L605" i="14" s="1"/>
  <c r="J606" i="14"/>
  <c r="J605" i="14" s="1"/>
  <c r="I606" i="14"/>
  <c r="I605" i="14" s="1"/>
  <c r="G606" i="14"/>
  <c r="G605" i="14" s="1"/>
  <c r="F606" i="14"/>
  <c r="F605" i="14" s="1"/>
  <c r="Z604" i="14"/>
  <c r="AB604" i="14" s="1"/>
  <c r="S604" i="14"/>
  <c r="H604" i="14"/>
  <c r="K604" i="14" s="1"/>
  <c r="N604" i="14" s="1"/>
  <c r="AA603" i="14"/>
  <c r="AA602" i="14" s="1"/>
  <c r="Y603" i="14"/>
  <c r="Y602" i="14" s="1"/>
  <c r="X603" i="14"/>
  <c r="X602" i="14" s="1"/>
  <c r="T603" i="14"/>
  <c r="T602" i="14" s="1"/>
  <c r="R603" i="14"/>
  <c r="R602" i="14" s="1"/>
  <c r="Q603" i="14"/>
  <c r="Q602" i="14" s="1"/>
  <c r="M603" i="14"/>
  <c r="M602" i="14" s="1"/>
  <c r="L603" i="14"/>
  <c r="L602" i="14" s="1"/>
  <c r="J603" i="14"/>
  <c r="J602" i="14" s="1"/>
  <c r="I603" i="14"/>
  <c r="I602" i="14" s="1"/>
  <c r="G603" i="14"/>
  <c r="G602" i="14" s="1"/>
  <c r="F603" i="14"/>
  <c r="F602" i="14" s="1"/>
  <c r="Z598" i="14"/>
  <c r="S598" i="14"/>
  <c r="U598" i="14" s="1"/>
  <c r="W598" i="14" s="1"/>
  <c r="H598" i="14"/>
  <c r="K598" i="14" s="1"/>
  <c r="N598" i="14" s="1"/>
  <c r="P598" i="14" s="1"/>
  <c r="Z597" i="14"/>
  <c r="AB597" i="14" s="1"/>
  <c r="AD597" i="14" s="1"/>
  <c r="S597" i="14"/>
  <c r="U597" i="14" s="1"/>
  <c r="W597" i="14" s="1"/>
  <c r="H597" i="14"/>
  <c r="K597" i="14" s="1"/>
  <c r="N597" i="14" s="1"/>
  <c r="P597" i="14" s="1"/>
  <c r="Z596" i="14"/>
  <c r="AB596" i="14" s="1"/>
  <c r="AD596" i="14" s="1"/>
  <c r="S596" i="14"/>
  <c r="H596" i="14"/>
  <c r="K596" i="14" s="1"/>
  <c r="N596" i="14" s="1"/>
  <c r="P596" i="14" s="1"/>
  <c r="AA595" i="14"/>
  <c r="AA594" i="14" s="1"/>
  <c r="AA593" i="14" s="1"/>
  <c r="AA592" i="14" s="1"/>
  <c r="AA591" i="14" s="1"/>
  <c r="Y595" i="14"/>
  <c r="Y594" i="14" s="1"/>
  <c r="Y593" i="14" s="1"/>
  <c r="Y592" i="14" s="1"/>
  <c r="Y591" i="14" s="1"/>
  <c r="X595" i="14"/>
  <c r="X594" i="14" s="1"/>
  <c r="X593" i="14" s="1"/>
  <c r="X592" i="14" s="1"/>
  <c r="X591" i="14" s="1"/>
  <c r="T595" i="14"/>
  <c r="T594" i="14" s="1"/>
  <c r="T593" i="14" s="1"/>
  <c r="T592" i="14" s="1"/>
  <c r="T591" i="14" s="1"/>
  <c r="R595" i="14"/>
  <c r="R594" i="14" s="1"/>
  <c r="R593" i="14" s="1"/>
  <c r="R592" i="14" s="1"/>
  <c r="R591" i="14" s="1"/>
  <c r="Q595" i="14"/>
  <c r="Q594" i="14" s="1"/>
  <c r="Q593" i="14" s="1"/>
  <c r="Q592" i="14" s="1"/>
  <c r="Q591" i="14" s="1"/>
  <c r="M595" i="14"/>
  <c r="M594" i="14" s="1"/>
  <c r="M593" i="14" s="1"/>
  <c r="M592" i="14" s="1"/>
  <c r="M591" i="14" s="1"/>
  <c r="L595" i="14"/>
  <c r="L594" i="14" s="1"/>
  <c r="L593" i="14" s="1"/>
  <c r="L592" i="14" s="1"/>
  <c r="L591" i="14" s="1"/>
  <c r="J595" i="14"/>
  <c r="J594" i="14" s="1"/>
  <c r="J593" i="14" s="1"/>
  <c r="J592" i="14" s="1"/>
  <c r="J591" i="14" s="1"/>
  <c r="I595" i="14"/>
  <c r="I594" i="14" s="1"/>
  <c r="I593" i="14" s="1"/>
  <c r="I592" i="14" s="1"/>
  <c r="I591" i="14" s="1"/>
  <c r="G595" i="14"/>
  <c r="G594" i="14" s="1"/>
  <c r="G593" i="14" s="1"/>
  <c r="G592" i="14" s="1"/>
  <c r="G591" i="14" s="1"/>
  <c r="F595" i="14"/>
  <c r="F594" i="14" s="1"/>
  <c r="F593" i="14" s="1"/>
  <c r="F592" i="14" s="1"/>
  <c r="F591" i="14" s="1"/>
  <c r="Z587" i="14"/>
  <c r="Z586" i="14" s="1"/>
  <c r="Z585" i="14" s="1"/>
  <c r="Z584" i="14" s="1"/>
  <c r="Z583" i="14" s="1"/>
  <c r="Z582" i="14" s="1"/>
  <c r="Z581" i="14" s="1"/>
  <c r="S587" i="14"/>
  <c r="H587" i="14"/>
  <c r="K587" i="14" s="1"/>
  <c r="K586" i="14" s="1"/>
  <c r="K585" i="14" s="1"/>
  <c r="K584" i="14" s="1"/>
  <c r="K583" i="14" s="1"/>
  <c r="K582" i="14" s="1"/>
  <c r="K581" i="14" s="1"/>
  <c r="AA586" i="14"/>
  <c r="AA585" i="14" s="1"/>
  <c r="AA584" i="14" s="1"/>
  <c r="AA583" i="14" s="1"/>
  <c r="AA582" i="14" s="1"/>
  <c r="AA581" i="14" s="1"/>
  <c r="Y586" i="14"/>
  <c r="Y585" i="14" s="1"/>
  <c r="Y584" i="14" s="1"/>
  <c r="Y583" i="14" s="1"/>
  <c r="Y582" i="14" s="1"/>
  <c r="Y581" i="14" s="1"/>
  <c r="X586" i="14"/>
  <c r="X585" i="14" s="1"/>
  <c r="X584" i="14" s="1"/>
  <c r="X583" i="14" s="1"/>
  <c r="X582" i="14" s="1"/>
  <c r="X581" i="14" s="1"/>
  <c r="T586" i="14"/>
  <c r="T585" i="14" s="1"/>
  <c r="T584" i="14" s="1"/>
  <c r="T583" i="14" s="1"/>
  <c r="T582" i="14" s="1"/>
  <c r="T581" i="14" s="1"/>
  <c r="R586" i="14"/>
  <c r="R585" i="14" s="1"/>
  <c r="R584" i="14" s="1"/>
  <c r="R583" i="14" s="1"/>
  <c r="R582" i="14" s="1"/>
  <c r="R581" i="14" s="1"/>
  <c r="Q586" i="14"/>
  <c r="Q585" i="14" s="1"/>
  <c r="Q584" i="14" s="1"/>
  <c r="Q583" i="14" s="1"/>
  <c r="Q582" i="14" s="1"/>
  <c r="Q581" i="14" s="1"/>
  <c r="M586" i="14"/>
  <c r="M585" i="14" s="1"/>
  <c r="M584" i="14" s="1"/>
  <c r="M583" i="14" s="1"/>
  <c r="M582" i="14" s="1"/>
  <c r="M581" i="14" s="1"/>
  <c r="L586" i="14"/>
  <c r="L585" i="14" s="1"/>
  <c r="L584" i="14" s="1"/>
  <c r="L583" i="14" s="1"/>
  <c r="L582" i="14" s="1"/>
  <c r="L581" i="14" s="1"/>
  <c r="J586" i="14"/>
  <c r="J585" i="14" s="1"/>
  <c r="J584" i="14" s="1"/>
  <c r="J583" i="14" s="1"/>
  <c r="J582" i="14" s="1"/>
  <c r="J581" i="14" s="1"/>
  <c r="I586" i="14"/>
  <c r="I585" i="14" s="1"/>
  <c r="I584" i="14" s="1"/>
  <c r="I583" i="14" s="1"/>
  <c r="I582" i="14" s="1"/>
  <c r="I581" i="14" s="1"/>
  <c r="G586" i="14"/>
  <c r="G585" i="14" s="1"/>
  <c r="G584" i="14" s="1"/>
  <c r="G583" i="14" s="1"/>
  <c r="G582" i="14" s="1"/>
  <c r="G581" i="14" s="1"/>
  <c r="F586" i="14"/>
  <c r="F585" i="14" s="1"/>
  <c r="F584" i="14" s="1"/>
  <c r="F583" i="14" s="1"/>
  <c r="F582" i="14" s="1"/>
  <c r="F581" i="14" s="1"/>
  <c r="Z580" i="14"/>
  <c r="Z579" i="14" s="1"/>
  <c r="Z578" i="14" s="1"/>
  <c r="Z577" i="14" s="1"/>
  <c r="Z576" i="14" s="1"/>
  <c r="Z575" i="14" s="1"/>
  <c r="Z574" i="14" s="1"/>
  <c r="S580" i="14"/>
  <c r="U580" i="14" s="1"/>
  <c r="M580" i="14"/>
  <c r="M579" i="14" s="1"/>
  <c r="M578" i="14" s="1"/>
  <c r="M577" i="14" s="1"/>
  <c r="M576" i="14" s="1"/>
  <c r="M575" i="14" s="1"/>
  <c r="M574" i="14" s="1"/>
  <c r="H580" i="14"/>
  <c r="H579" i="14" s="1"/>
  <c r="H578" i="14" s="1"/>
  <c r="H577" i="14" s="1"/>
  <c r="H576" i="14" s="1"/>
  <c r="H575" i="14" s="1"/>
  <c r="H574" i="14" s="1"/>
  <c r="AA579" i="14"/>
  <c r="AA578" i="14" s="1"/>
  <c r="AA577" i="14" s="1"/>
  <c r="AA576" i="14" s="1"/>
  <c r="AA575" i="14" s="1"/>
  <c r="AA574" i="14" s="1"/>
  <c r="Y579" i="14"/>
  <c r="Y578" i="14" s="1"/>
  <c r="Y577" i="14" s="1"/>
  <c r="Y576" i="14" s="1"/>
  <c r="Y575" i="14" s="1"/>
  <c r="Y574" i="14" s="1"/>
  <c r="X579" i="14"/>
  <c r="X578" i="14" s="1"/>
  <c r="X577" i="14" s="1"/>
  <c r="X576" i="14" s="1"/>
  <c r="X575" i="14" s="1"/>
  <c r="X574" i="14" s="1"/>
  <c r="T579" i="14"/>
  <c r="T578" i="14" s="1"/>
  <c r="T577" i="14" s="1"/>
  <c r="T576" i="14" s="1"/>
  <c r="T575" i="14" s="1"/>
  <c r="T574" i="14" s="1"/>
  <c r="R579" i="14"/>
  <c r="R578" i="14" s="1"/>
  <c r="R577" i="14" s="1"/>
  <c r="R576" i="14" s="1"/>
  <c r="R575" i="14" s="1"/>
  <c r="R574" i="14" s="1"/>
  <c r="Q579" i="14"/>
  <c r="Q578" i="14" s="1"/>
  <c r="Q577" i="14" s="1"/>
  <c r="Q576" i="14" s="1"/>
  <c r="Q575" i="14" s="1"/>
  <c r="Q574" i="14" s="1"/>
  <c r="L579" i="14"/>
  <c r="L578" i="14" s="1"/>
  <c r="L577" i="14" s="1"/>
  <c r="L576" i="14" s="1"/>
  <c r="L575" i="14" s="1"/>
  <c r="L574" i="14" s="1"/>
  <c r="J579" i="14"/>
  <c r="J578" i="14" s="1"/>
  <c r="J577" i="14" s="1"/>
  <c r="J576" i="14" s="1"/>
  <c r="J575" i="14" s="1"/>
  <c r="J574" i="14" s="1"/>
  <c r="I579" i="14"/>
  <c r="I578" i="14" s="1"/>
  <c r="I577" i="14" s="1"/>
  <c r="I576" i="14" s="1"/>
  <c r="I575" i="14" s="1"/>
  <c r="I574" i="14" s="1"/>
  <c r="G579" i="14"/>
  <c r="G578" i="14" s="1"/>
  <c r="G577" i="14" s="1"/>
  <c r="G576" i="14" s="1"/>
  <c r="G575" i="14" s="1"/>
  <c r="G574" i="14" s="1"/>
  <c r="F579" i="14"/>
  <c r="F578" i="14" s="1"/>
  <c r="F577" i="14" s="1"/>
  <c r="F576" i="14" s="1"/>
  <c r="F575" i="14" s="1"/>
  <c r="F574" i="14" s="1"/>
  <c r="Z573" i="14"/>
  <c r="AB573" i="14" s="1"/>
  <c r="AD573" i="14" s="1"/>
  <c r="S573" i="14"/>
  <c r="U573" i="14" s="1"/>
  <c r="W573" i="14" s="1"/>
  <c r="H573" i="14"/>
  <c r="K573" i="14" s="1"/>
  <c r="N573" i="14" s="1"/>
  <c r="P573" i="14" s="1"/>
  <c r="Z572" i="14"/>
  <c r="AB572" i="14" s="1"/>
  <c r="AD572" i="14" s="1"/>
  <c r="S572" i="14"/>
  <c r="U572" i="14" s="1"/>
  <c r="W572" i="14" s="1"/>
  <c r="H572" i="14"/>
  <c r="K572" i="14" s="1"/>
  <c r="AA571" i="14"/>
  <c r="AA570" i="14" s="1"/>
  <c r="AA569" i="14" s="1"/>
  <c r="AA568" i="14" s="1"/>
  <c r="AA567" i="14" s="1"/>
  <c r="Y571" i="14"/>
  <c r="Y570" i="14" s="1"/>
  <c r="Y569" i="14" s="1"/>
  <c r="Y568" i="14" s="1"/>
  <c r="Y567" i="14" s="1"/>
  <c r="X571" i="14"/>
  <c r="X570" i="14" s="1"/>
  <c r="X569" i="14" s="1"/>
  <c r="X568" i="14" s="1"/>
  <c r="X567" i="14" s="1"/>
  <c r="T571" i="14"/>
  <c r="T570" i="14" s="1"/>
  <c r="T569" i="14" s="1"/>
  <c r="T568" i="14" s="1"/>
  <c r="T567" i="14" s="1"/>
  <c r="R571" i="14"/>
  <c r="R570" i="14" s="1"/>
  <c r="R569" i="14" s="1"/>
  <c r="R568" i="14" s="1"/>
  <c r="R567" i="14" s="1"/>
  <c r="Q571" i="14"/>
  <c r="Q570" i="14" s="1"/>
  <c r="Q569" i="14" s="1"/>
  <c r="Q568" i="14" s="1"/>
  <c r="Q567" i="14" s="1"/>
  <c r="M571" i="14"/>
  <c r="M570" i="14" s="1"/>
  <c r="M569" i="14" s="1"/>
  <c r="M568" i="14" s="1"/>
  <c r="M567" i="14" s="1"/>
  <c r="L571" i="14"/>
  <c r="L570" i="14" s="1"/>
  <c r="L569" i="14" s="1"/>
  <c r="L568" i="14" s="1"/>
  <c r="L567" i="14" s="1"/>
  <c r="J571" i="14"/>
  <c r="J570" i="14" s="1"/>
  <c r="J569" i="14" s="1"/>
  <c r="J568" i="14" s="1"/>
  <c r="J567" i="14" s="1"/>
  <c r="I571" i="14"/>
  <c r="I570" i="14" s="1"/>
  <c r="I569" i="14" s="1"/>
  <c r="I568" i="14" s="1"/>
  <c r="I567" i="14" s="1"/>
  <c r="G571" i="14"/>
  <c r="G570" i="14" s="1"/>
  <c r="G569" i="14" s="1"/>
  <c r="G568" i="14" s="1"/>
  <c r="G567" i="14" s="1"/>
  <c r="F571" i="14"/>
  <c r="F570" i="14" s="1"/>
  <c r="F569" i="14" s="1"/>
  <c r="F568" i="14" s="1"/>
  <c r="F567" i="14" s="1"/>
  <c r="Z566" i="14"/>
  <c r="AB566" i="14" s="1"/>
  <c r="AD566" i="14" s="1"/>
  <c r="S566" i="14"/>
  <c r="H566" i="14"/>
  <c r="K566" i="14" s="1"/>
  <c r="Z565" i="14"/>
  <c r="S565" i="14"/>
  <c r="U565" i="14" s="1"/>
  <c r="W565" i="14" s="1"/>
  <c r="H565" i="14"/>
  <c r="K565" i="14" s="1"/>
  <c r="N565" i="14" s="1"/>
  <c r="P565" i="14" s="1"/>
  <c r="AA564" i="14"/>
  <c r="AA563" i="14" s="1"/>
  <c r="AA562" i="14" s="1"/>
  <c r="AA561" i="14" s="1"/>
  <c r="AA560" i="14" s="1"/>
  <c r="Y564" i="14"/>
  <c r="Y563" i="14" s="1"/>
  <c r="Y562" i="14" s="1"/>
  <c r="Y561" i="14" s="1"/>
  <c r="Y560" i="14" s="1"/>
  <c r="X564" i="14"/>
  <c r="X563" i="14" s="1"/>
  <c r="X562" i="14" s="1"/>
  <c r="X561" i="14" s="1"/>
  <c r="X560" i="14" s="1"/>
  <c r="T564" i="14"/>
  <c r="T563" i="14" s="1"/>
  <c r="T562" i="14" s="1"/>
  <c r="T561" i="14" s="1"/>
  <c r="T560" i="14" s="1"/>
  <c r="R564" i="14"/>
  <c r="R563" i="14" s="1"/>
  <c r="R562" i="14" s="1"/>
  <c r="R561" i="14" s="1"/>
  <c r="R560" i="14" s="1"/>
  <c r="Q564" i="14"/>
  <c r="Q563" i="14" s="1"/>
  <c r="Q562" i="14" s="1"/>
  <c r="Q561" i="14" s="1"/>
  <c r="Q560" i="14" s="1"/>
  <c r="M564" i="14"/>
  <c r="M563" i="14" s="1"/>
  <c r="M562" i="14" s="1"/>
  <c r="M561" i="14" s="1"/>
  <c r="M560" i="14" s="1"/>
  <c r="L564" i="14"/>
  <c r="L563" i="14" s="1"/>
  <c r="L562" i="14" s="1"/>
  <c r="L561" i="14" s="1"/>
  <c r="L560" i="14" s="1"/>
  <c r="J564" i="14"/>
  <c r="J563" i="14" s="1"/>
  <c r="J562" i="14" s="1"/>
  <c r="J561" i="14" s="1"/>
  <c r="J560" i="14" s="1"/>
  <c r="I564" i="14"/>
  <c r="I563" i="14" s="1"/>
  <c r="I562" i="14" s="1"/>
  <c r="I561" i="14" s="1"/>
  <c r="I560" i="14" s="1"/>
  <c r="G564" i="14"/>
  <c r="G563" i="14" s="1"/>
  <c r="G562" i="14" s="1"/>
  <c r="G561" i="14" s="1"/>
  <c r="G560" i="14" s="1"/>
  <c r="F564" i="14"/>
  <c r="F563" i="14" s="1"/>
  <c r="F562" i="14" s="1"/>
  <c r="F561" i="14" s="1"/>
  <c r="F560" i="14" s="1"/>
  <c r="N556" i="14"/>
  <c r="M555" i="14"/>
  <c r="M554" i="14" s="1"/>
  <c r="M553" i="14" s="1"/>
  <c r="M552" i="14" s="1"/>
  <c r="L555" i="14"/>
  <c r="L554" i="14" s="1"/>
  <c r="L553" i="14" s="1"/>
  <c r="L552" i="14" s="1"/>
  <c r="K555" i="14"/>
  <c r="K554" i="14" s="1"/>
  <c r="K553" i="14" s="1"/>
  <c r="K552" i="14" s="1"/>
  <c r="H551" i="14"/>
  <c r="K551" i="14" s="1"/>
  <c r="N551" i="14" s="1"/>
  <c r="AA550" i="14"/>
  <c r="AA549" i="14" s="1"/>
  <c r="AA548" i="14" s="1"/>
  <c r="AA547" i="14" s="1"/>
  <c r="AA546" i="14" s="1"/>
  <c r="AA545" i="14" s="1"/>
  <c r="Y550" i="14"/>
  <c r="Y549" i="14" s="1"/>
  <c r="Y548" i="14" s="1"/>
  <c r="Y547" i="14" s="1"/>
  <c r="Y546" i="14" s="1"/>
  <c r="Y545" i="14" s="1"/>
  <c r="X550" i="14"/>
  <c r="X549" i="14" s="1"/>
  <c r="X548" i="14" s="1"/>
  <c r="X547" i="14" s="1"/>
  <c r="X546" i="14" s="1"/>
  <c r="X545" i="14" s="1"/>
  <c r="T550" i="14"/>
  <c r="T549" i="14" s="1"/>
  <c r="T548" i="14" s="1"/>
  <c r="T547" i="14" s="1"/>
  <c r="T546" i="14" s="1"/>
  <c r="T545" i="14" s="1"/>
  <c r="R550" i="14"/>
  <c r="R549" i="14" s="1"/>
  <c r="R548" i="14" s="1"/>
  <c r="R547" i="14" s="1"/>
  <c r="R546" i="14" s="1"/>
  <c r="R545" i="14" s="1"/>
  <c r="Q550" i="14"/>
  <c r="Q549" i="14" s="1"/>
  <c r="Q548" i="14" s="1"/>
  <c r="Q547" i="14" s="1"/>
  <c r="Q546" i="14" s="1"/>
  <c r="Q545" i="14" s="1"/>
  <c r="M550" i="14"/>
  <c r="M549" i="14" s="1"/>
  <c r="M548" i="14" s="1"/>
  <c r="M547" i="14" s="1"/>
  <c r="L550" i="14"/>
  <c r="L549" i="14" s="1"/>
  <c r="L548" i="14" s="1"/>
  <c r="L547" i="14" s="1"/>
  <c r="J550" i="14"/>
  <c r="J549" i="14" s="1"/>
  <c r="J548" i="14" s="1"/>
  <c r="J547" i="14" s="1"/>
  <c r="J546" i="14" s="1"/>
  <c r="J545" i="14" s="1"/>
  <c r="I550" i="14"/>
  <c r="I549" i="14" s="1"/>
  <c r="I548" i="14" s="1"/>
  <c r="I547" i="14" s="1"/>
  <c r="I546" i="14" s="1"/>
  <c r="I545" i="14" s="1"/>
  <c r="G550" i="14"/>
  <c r="G549" i="14" s="1"/>
  <c r="G548" i="14" s="1"/>
  <c r="G547" i="14" s="1"/>
  <c r="G546" i="14" s="1"/>
  <c r="G545" i="14" s="1"/>
  <c r="Z544" i="14"/>
  <c r="Z543" i="14" s="1"/>
  <c r="Z542" i="14" s="1"/>
  <c r="Z541" i="14" s="1"/>
  <c r="S544" i="14"/>
  <c r="U544" i="14" s="1"/>
  <c r="I544" i="14"/>
  <c r="I543" i="14" s="1"/>
  <c r="I542" i="14" s="1"/>
  <c r="I541" i="14" s="1"/>
  <c r="H544" i="14"/>
  <c r="AA543" i="14"/>
  <c r="AA542" i="14" s="1"/>
  <c r="AA541" i="14" s="1"/>
  <c r="Y543" i="14"/>
  <c r="Y542" i="14" s="1"/>
  <c r="Y541" i="14" s="1"/>
  <c r="X543" i="14"/>
  <c r="X542" i="14" s="1"/>
  <c r="X541" i="14" s="1"/>
  <c r="T543" i="14"/>
  <c r="T542" i="14" s="1"/>
  <c r="T541" i="14" s="1"/>
  <c r="R543" i="14"/>
  <c r="R542" i="14" s="1"/>
  <c r="R541" i="14" s="1"/>
  <c r="Q543" i="14"/>
  <c r="Q542" i="14" s="1"/>
  <c r="Q541" i="14" s="1"/>
  <c r="M543" i="14"/>
  <c r="M542" i="14" s="1"/>
  <c r="M541" i="14" s="1"/>
  <c r="L543" i="14"/>
  <c r="L542" i="14" s="1"/>
  <c r="L541" i="14" s="1"/>
  <c r="J543" i="14"/>
  <c r="J542" i="14" s="1"/>
  <c r="J541" i="14" s="1"/>
  <c r="G543" i="14"/>
  <c r="G542" i="14" s="1"/>
  <c r="G541" i="14" s="1"/>
  <c r="F543" i="14"/>
  <c r="F542" i="14" s="1"/>
  <c r="F541" i="14" s="1"/>
  <c r="Z540" i="14"/>
  <c r="Z539" i="14" s="1"/>
  <c r="S540" i="14"/>
  <c r="H540" i="14"/>
  <c r="AA539" i="14"/>
  <c r="Y539" i="14"/>
  <c r="X539" i="14"/>
  <c r="T539" i="14"/>
  <c r="R539" i="14"/>
  <c r="Q539" i="14"/>
  <c r="M539" i="14"/>
  <c r="L539" i="14"/>
  <c r="J539" i="14"/>
  <c r="I539" i="14"/>
  <c r="G539" i="14"/>
  <c r="F539" i="14"/>
  <c r="Z538" i="14"/>
  <c r="S538" i="14"/>
  <c r="U538" i="14" s="1"/>
  <c r="H538" i="14"/>
  <c r="AA537" i="14"/>
  <c r="Y537" i="14"/>
  <c r="X537" i="14"/>
  <c r="T537" i="14"/>
  <c r="R537" i="14"/>
  <c r="Q537" i="14"/>
  <c r="M537" i="14"/>
  <c r="L537" i="14"/>
  <c r="J537" i="14"/>
  <c r="I537" i="14"/>
  <c r="G537" i="14"/>
  <c r="F537" i="14"/>
  <c r="Z533" i="14"/>
  <c r="AB533" i="14" s="1"/>
  <c r="S533" i="14"/>
  <c r="U533" i="14" s="1"/>
  <c r="H533" i="14"/>
  <c r="K533" i="14" s="1"/>
  <c r="AA532" i="14"/>
  <c r="AA531" i="14" s="1"/>
  <c r="AA530" i="14" s="1"/>
  <c r="Y532" i="14"/>
  <c r="Y531" i="14" s="1"/>
  <c r="Y530" i="14" s="1"/>
  <c r="X532" i="14"/>
  <c r="X531" i="14" s="1"/>
  <c r="X530" i="14" s="1"/>
  <c r="T532" i="14"/>
  <c r="T531" i="14" s="1"/>
  <c r="T530" i="14" s="1"/>
  <c r="R532" i="14"/>
  <c r="R531" i="14" s="1"/>
  <c r="R530" i="14" s="1"/>
  <c r="Q532" i="14"/>
  <c r="Q531" i="14" s="1"/>
  <c r="Q530" i="14" s="1"/>
  <c r="M532" i="14"/>
  <c r="M531" i="14" s="1"/>
  <c r="M530" i="14" s="1"/>
  <c r="L532" i="14"/>
  <c r="L531" i="14" s="1"/>
  <c r="L530" i="14" s="1"/>
  <c r="J532" i="14"/>
  <c r="J531" i="14" s="1"/>
  <c r="J530" i="14" s="1"/>
  <c r="I532" i="14"/>
  <c r="I531" i="14" s="1"/>
  <c r="I530" i="14" s="1"/>
  <c r="G532" i="14"/>
  <c r="G531" i="14" s="1"/>
  <c r="G530" i="14" s="1"/>
  <c r="F532" i="14"/>
  <c r="F531" i="14" s="1"/>
  <c r="F530" i="14" s="1"/>
  <c r="Z529" i="14"/>
  <c r="AB529" i="14" s="1"/>
  <c r="S529" i="14"/>
  <c r="U529" i="14" s="1"/>
  <c r="H529" i="14"/>
  <c r="AA528" i="14"/>
  <c r="Y528" i="14"/>
  <c r="X528" i="14"/>
  <c r="T528" i="14"/>
  <c r="R528" i="14"/>
  <c r="Q528" i="14"/>
  <c r="M528" i="14"/>
  <c r="L528" i="14"/>
  <c r="J528" i="14"/>
  <c r="I528" i="14"/>
  <c r="G528" i="14"/>
  <c r="F528" i="14"/>
  <c r="Z527" i="14"/>
  <c r="Z526" i="14" s="1"/>
  <c r="S527" i="14"/>
  <c r="U527" i="14" s="1"/>
  <c r="H527" i="14"/>
  <c r="H526" i="14" s="1"/>
  <c r="AA526" i="14"/>
  <c r="Y526" i="14"/>
  <c r="X526" i="14"/>
  <c r="T526" i="14"/>
  <c r="R526" i="14"/>
  <c r="Q526" i="14"/>
  <c r="M526" i="14"/>
  <c r="L526" i="14"/>
  <c r="J526" i="14"/>
  <c r="I526" i="14"/>
  <c r="G526" i="14"/>
  <c r="F526" i="14"/>
  <c r="Z522" i="14"/>
  <c r="S522" i="14"/>
  <c r="U522" i="14" s="1"/>
  <c r="H522" i="14"/>
  <c r="AA521" i="14"/>
  <c r="AA520" i="14" s="1"/>
  <c r="AA519" i="14" s="1"/>
  <c r="AA518" i="14" s="1"/>
  <c r="Y521" i="14"/>
  <c r="Y520" i="14" s="1"/>
  <c r="Y519" i="14" s="1"/>
  <c r="Y518" i="14" s="1"/>
  <c r="X521" i="14"/>
  <c r="X520" i="14" s="1"/>
  <c r="X519" i="14" s="1"/>
  <c r="X518" i="14" s="1"/>
  <c r="T521" i="14"/>
  <c r="T520" i="14" s="1"/>
  <c r="T519" i="14" s="1"/>
  <c r="T518" i="14" s="1"/>
  <c r="R521" i="14"/>
  <c r="R520" i="14" s="1"/>
  <c r="R519" i="14" s="1"/>
  <c r="R518" i="14" s="1"/>
  <c r="Q521" i="14"/>
  <c r="Q520" i="14" s="1"/>
  <c r="Q519" i="14" s="1"/>
  <c r="Q518" i="14" s="1"/>
  <c r="M521" i="14"/>
  <c r="M520" i="14" s="1"/>
  <c r="M519" i="14" s="1"/>
  <c r="M518" i="14" s="1"/>
  <c r="L521" i="14"/>
  <c r="L520" i="14" s="1"/>
  <c r="L519" i="14" s="1"/>
  <c r="L518" i="14" s="1"/>
  <c r="J521" i="14"/>
  <c r="J520" i="14" s="1"/>
  <c r="J519" i="14" s="1"/>
  <c r="J518" i="14" s="1"/>
  <c r="I521" i="14"/>
  <c r="I520" i="14" s="1"/>
  <c r="I519" i="14" s="1"/>
  <c r="I518" i="14" s="1"/>
  <c r="G521" i="14"/>
  <c r="G520" i="14" s="1"/>
  <c r="G519" i="14" s="1"/>
  <c r="G518" i="14" s="1"/>
  <c r="F521" i="14"/>
  <c r="F520" i="14" s="1"/>
  <c r="F519" i="14" s="1"/>
  <c r="F518" i="14" s="1"/>
  <c r="Z516" i="14"/>
  <c r="S516" i="14"/>
  <c r="U516" i="14" s="1"/>
  <c r="AA515" i="14"/>
  <c r="AA514" i="14" s="1"/>
  <c r="AA513" i="14" s="1"/>
  <c r="Y515" i="14"/>
  <c r="Y514" i="14" s="1"/>
  <c r="Y513" i="14" s="1"/>
  <c r="X515" i="14"/>
  <c r="X514" i="14" s="1"/>
  <c r="X513" i="14" s="1"/>
  <c r="T515" i="14"/>
  <c r="T514" i="14" s="1"/>
  <c r="T513" i="14" s="1"/>
  <c r="R515" i="14"/>
  <c r="R514" i="14" s="1"/>
  <c r="R513" i="14" s="1"/>
  <c r="Q515" i="14"/>
  <c r="Q514" i="14" s="1"/>
  <c r="Q513" i="14" s="1"/>
  <c r="M515" i="14"/>
  <c r="M514" i="14" s="1"/>
  <c r="M513" i="14" s="1"/>
  <c r="L515" i="14"/>
  <c r="L514" i="14" s="1"/>
  <c r="L513" i="14" s="1"/>
  <c r="J515" i="14"/>
  <c r="J514" i="14" s="1"/>
  <c r="J513" i="14" s="1"/>
  <c r="I515" i="14"/>
  <c r="I514" i="14" s="1"/>
  <c r="I513" i="14" s="1"/>
  <c r="G515" i="14"/>
  <c r="G514" i="14" s="1"/>
  <c r="G513" i="14" s="1"/>
  <c r="F515" i="14"/>
  <c r="F514" i="14" s="1"/>
  <c r="F513" i="14" s="1"/>
  <c r="S512" i="14"/>
  <c r="S511" i="14" s="1"/>
  <c r="H512" i="14"/>
  <c r="AA511" i="14"/>
  <c r="Y511" i="14"/>
  <c r="T511" i="14"/>
  <c r="R511" i="14"/>
  <c r="Q511" i="14"/>
  <c r="M511" i="14"/>
  <c r="L511" i="14"/>
  <c r="J511" i="14"/>
  <c r="I511" i="14"/>
  <c r="G511" i="14"/>
  <c r="F511" i="14"/>
  <c r="S510" i="14"/>
  <c r="H510" i="14"/>
  <c r="AA509" i="14"/>
  <c r="Y509" i="14"/>
  <c r="T509" i="14"/>
  <c r="R509" i="14"/>
  <c r="Q509" i="14"/>
  <c r="M509" i="14"/>
  <c r="L509" i="14"/>
  <c r="J509" i="14"/>
  <c r="I509" i="14"/>
  <c r="G509" i="14"/>
  <c r="F509" i="14"/>
  <c r="Z508" i="14"/>
  <c r="S508" i="14"/>
  <c r="U508" i="14" s="1"/>
  <c r="H508" i="14"/>
  <c r="AA507" i="14"/>
  <c r="Y507" i="14"/>
  <c r="X507" i="14"/>
  <c r="X506" i="14" s="1"/>
  <c r="X505" i="14" s="1"/>
  <c r="T507" i="14"/>
  <c r="R507" i="14"/>
  <c r="Q507" i="14"/>
  <c r="M507" i="14"/>
  <c r="L507" i="14"/>
  <c r="J507" i="14"/>
  <c r="I507" i="14"/>
  <c r="G507" i="14"/>
  <c r="F507" i="14"/>
  <c r="S502" i="14"/>
  <c r="S501" i="14" s="1"/>
  <c r="S500" i="14" s="1"/>
  <c r="S499" i="14" s="1"/>
  <c r="S498" i="14" s="1"/>
  <c r="S497" i="14" s="1"/>
  <c r="H502" i="14"/>
  <c r="AA501" i="14"/>
  <c r="AA500" i="14" s="1"/>
  <c r="AA499" i="14" s="1"/>
  <c r="AA498" i="14" s="1"/>
  <c r="AA497" i="14" s="1"/>
  <c r="Y501" i="14"/>
  <c r="Y500" i="14" s="1"/>
  <c r="Y499" i="14" s="1"/>
  <c r="Y498" i="14" s="1"/>
  <c r="Y497" i="14" s="1"/>
  <c r="T501" i="14"/>
  <c r="T500" i="14" s="1"/>
  <c r="T499" i="14" s="1"/>
  <c r="T498" i="14" s="1"/>
  <c r="T497" i="14" s="1"/>
  <c r="R501" i="14"/>
  <c r="R500" i="14" s="1"/>
  <c r="R499" i="14" s="1"/>
  <c r="R498" i="14" s="1"/>
  <c r="R497" i="14" s="1"/>
  <c r="Q501" i="14"/>
  <c r="Q500" i="14" s="1"/>
  <c r="Q499" i="14" s="1"/>
  <c r="Q498" i="14" s="1"/>
  <c r="Q497" i="14" s="1"/>
  <c r="M501" i="14"/>
  <c r="M500" i="14" s="1"/>
  <c r="M499" i="14" s="1"/>
  <c r="M498" i="14" s="1"/>
  <c r="M497" i="14" s="1"/>
  <c r="L501" i="14"/>
  <c r="L500" i="14" s="1"/>
  <c r="L499" i="14" s="1"/>
  <c r="L498" i="14" s="1"/>
  <c r="L497" i="14" s="1"/>
  <c r="J501" i="14"/>
  <c r="J500" i="14" s="1"/>
  <c r="J499" i="14" s="1"/>
  <c r="J498" i="14" s="1"/>
  <c r="J497" i="14" s="1"/>
  <c r="I501" i="14"/>
  <c r="I500" i="14" s="1"/>
  <c r="I499" i="14" s="1"/>
  <c r="I498" i="14" s="1"/>
  <c r="I497" i="14" s="1"/>
  <c r="G501" i="14"/>
  <c r="G500" i="14" s="1"/>
  <c r="G499" i="14" s="1"/>
  <c r="G498" i="14" s="1"/>
  <c r="G497" i="14" s="1"/>
  <c r="F501" i="14"/>
  <c r="F500" i="14" s="1"/>
  <c r="F499" i="14" s="1"/>
  <c r="F498" i="14" s="1"/>
  <c r="F497" i="14" s="1"/>
  <c r="Z496" i="14"/>
  <c r="AB496" i="14" s="1"/>
  <c r="S496" i="14"/>
  <c r="H496" i="14"/>
  <c r="AA495" i="14"/>
  <c r="AA494" i="14" s="1"/>
  <c r="AA493" i="14" s="1"/>
  <c r="AA492" i="14" s="1"/>
  <c r="AA491" i="14" s="1"/>
  <c r="Y495" i="14"/>
  <c r="Y494" i="14" s="1"/>
  <c r="Y493" i="14" s="1"/>
  <c r="Y492" i="14" s="1"/>
  <c r="Y491" i="14" s="1"/>
  <c r="X495" i="14"/>
  <c r="X494" i="14" s="1"/>
  <c r="X493" i="14" s="1"/>
  <c r="X492" i="14" s="1"/>
  <c r="X491" i="14" s="1"/>
  <c r="T495" i="14"/>
  <c r="T494" i="14" s="1"/>
  <c r="T493" i="14" s="1"/>
  <c r="T492" i="14" s="1"/>
  <c r="T491" i="14" s="1"/>
  <c r="R495" i="14"/>
  <c r="R494" i="14" s="1"/>
  <c r="R493" i="14" s="1"/>
  <c r="R492" i="14" s="1"/>
  <c r="R491" i="14" s="1"/>
  <c r="Q495" i="14"/>
  <c r="Q494" i="14" s="1"/>
  <c r="Q493" i="14" s="1"/>
  <c r="Q492" i="14" s="1"/>
  <c r="Q491" i="14" s="1"/>
  <c r="M495" i="14"/>
  <c r="M494" i="14" s="1"/>
  <c r="M493" i="14" s="1"/>
  <c r="M492" i="14" s="1"/>
  <c r="M491" i="14" s="1"/>
  <c r="L495" i="14"/>
  <c r="L494" i="14" s="1"/>
  <c r="L493" i="14" s="1"/>
  <c r="L492" i="14" s="1"/>
  <c r="L491" i="14" s="1"/>
  <c r="J495" i="14"/>
  <c r="J494" i="14" s="1"/>
  <c r="J493" i="14" s="1"/>
  <c r="J492" i="14" s="1"/>
  <c r="J491" i="14" s="1"/>
  <c r="I495" i="14"/>
  <c r="I494" i="14" s="1"/>
  <c r="I493" i="14" s="1"/>
  <c r="I492" i="14" s="1"/>
  <c r="I491" i="14" s="1"/>
  <c r="G495" i="14"/>
  <c r="G494" i="14" s="1"/>
  <c r="G493" i="14" s="1"/>
  <c r="G492" i="14" s="1"/>
  <c r="G491" i="14" s="1"/>
  <c r="F495" i="14"/>
  <c r="F494" i="14" s="1"/>
  <c r="F493" i="14" s="1"/>
  <c r="F492" i="14" s="1"/>
  <c r="F491" i="14" s="1"/>
  <c r="Z489" i="14"/>
  <c r="S489" i="14"/>
  <c r="S488" i="14" s="1"/>
  <c r="S487" i="14" s="1"/>
  <c r="S486" i="14" s="1"/>
  <c r="S485" i="14" s="1"/>
  <c r="S484" i="14" s="1"/>
  <c r="S477" i="14" s="1"/>
  <c r="H489" i="14"/>
  <c r="AA488" i="14"/>
  <c r="AA487" i="14" s="1"/>
  <c r="AA486" i="14" s="1"/>
  <c r="AA485" i="14" s="1"/>
  <c r="AA484" i="14" s="1"/>
  <c r="Y488" i="14"/>
  <c r="Y487" i="14" s="1"/>
  <c r="Y486" i="14" s="1"/>
  <c r="Y485" i="14" s="1"/>
  <c r="Y484" i="14" s="1"/>
  <c r="X488" i="14"/>
  <c r="X487" i="14" s="1"/>
  <c r="X486" i="14" s="1"/>
  <c r="X485" i="14" s="1"/>
  <c r="X484" i="14" s="1"/>
  <c r="X477" i="14" s="1"/>
  <c r="T488" i="14"/>
  <c r="T487" i="14" s="1"/>
  <c r="T486" i="14" s="1"/>
  <c r="T485" i="14" s="1"/>
  <c r="T484" i="14" s="1"/>
  <c r="R488" i="14"/>
  <c r="R487" i="14" s="1"/>
  <c r="R486" i="14" s="1"/>
  <c r="R485" i="14" s="1"/>
  <c r="R484" i="14" s="1"/>
  <c r="Q488" i="14"/>
  <c r="Q487" i="14" s="1"/>
  <c r="Q486" i="14" s="1"/>
  <c r="Q485" i="14" s="1"/>
  <c r="Q484" i="14" s="1"/>
  <c r="Q477" i="14" s="1"/>
  <c r="M488" i="14"/>
  <c r="M487" i="14" s="1"/>
  <c r="M486" i="14" s="1"/>
  <c r="M485" i="14" s="1"/>
  <c r="M484" i="14" s="1"/>
  <c r="L488" i="14"/>
  <c r="L487" i="14" s="1"/>
  <c r="L486" i="14" s="1"/>
  <c r="L485" i="14" s="1"/>
  <c r="L484" i="14" s="1"/>
  <c r="J488" i="14"/>
  <c r="J487" i="14" s="1"/>
  <c r="J486" i="14" s="1"/>
  <c r="J485" i="14" s="1"/>
  <c r="J484" i="14" s="1"/>
  <c r="I488" i="14"/>
  <c r="I487" i="14" s="1"/>
  <c r="I486" i="14" s="1"/>
  <c r="I485" i="14" s="1"/>
  <c r="I484" i="14" s="1"/>
  <c r="G488" i="14"/>
  <c r="G487" i="14" s="1"/>
  <c r="G486" i="14" s="1"/>
  <c r="G485" i="14" s="1"/>
  <c r="G484" i="14" s="1"/>
  <c r="F488" i="14"/>
  <c r="F487" i="14" s="1"/>
  <c r="F486" i="14" s="1"/>
  <c r="F485" i="14" s="1"/>
  <c r="F484" i="14" s="1"/>
  <c r="M483" i="14"/>
  <c r="M482" i="14" s="1"/>
  <c r="H483" i="14"/>
  <c r="AA482" i="14"/>
  <c r="AA481" i="14" s="1"/>
  <c r="AA480" i="14" s="1"/>
  <c r="Y482" i="14"/>
  <c r="Y481" i="14" s="1"/>
  <c r="Y480" i="14" s="1"/>
  <c r="T482" i="14"/>
  <c r="T479" i="14" s="1"/>
  <c r="T478" i="14" s="1"/>
  <c r="R482" i="14"/>
  <c r="L482" i="14"/>
  <c r="L479" i="14" s="1"/>
  <c r="L478" i="14" s="1"/>
  <c r="J482" i="14"/>
  <c r="I482" i="14"/>
  <c r="I481" i="14" s="1"/>
  <c r="I480" i="14" s="1"/>
  <c r="G482" i="14"/>
  <c r="F482" i="14"/>
  <c r="Z476" i="14"/>
  <c r="AB476" i="14" s="1"/>
  <c r="S476" i="14"/>
  <c r="H476" i="14"/>
  <c r="AA475" i="14"/>
  <c r="AA474" i="14" s="1"/>
  <c r="AA473" i="14" s="1"/>
  <c r="AA472" i="14" s="1"/>
  <c r="AA471" i="14" s="1"/>
  <c r="Y475" i="14"/>
  <c r="Y474" i="14" s="1"/>
  <c r="Y473" i="14" s="1"/>
  <c r="Y472" i="14" s="1"/>
  <c r="Y471" i="14" s="1"/>
  <c r="X475" i="14"/>
  <c r="X474" i="14" s="1"/>
  <c r="X473" i="14" s="1"/>
  <c r="X472" i="14" s="1"/>
  <c r="X471" i="14" s="1"/>
  <c r="T475" i="14"/>
  <c r="T474" i="14" s="1"/>
  <c r="T473" i="14" s="1"/>
  <c r="T472" i="14" s="1"/>
  <c r="T471" i="14" s="1"/>
  <c r="R475" i="14"/>
  <c r="R474" i="14" s="1"/>
  <c r="R473" i="14" s="1"/>
  <c r="R472" i="14" s="1"/>
  <c r="R471" i="14" s="1"/>
  <c r="Q475" i="14"/>
  <c r="Q474" i="14" s="1"/>
  <c r="Q473" i="14" s="1"/>
  <c r="Q472" i="14" s="1"/>
  <c r="Q471" i="14" s="1"/>
  <c r="M475" i="14"/>
  <c r="M474" i="14" s="1"/>
  <c r="M473" i="14" s="1"/>
  <c r="M472" i="14" s="1"/>
  <c r="M471" i="14" s="1"/>
  <c r="L475" i="14"/>
  <c r="L474" i="14" s="1"/>
  <c r="L473" i="14" s="1"/>
  <c r="L472" i="14" s="1"/>
  <c r="L471" i="14" s="1"/>
  <c r="J475" i="14"/>
  <c r="J474" i="14" s="1"/>
  <c r="J473" i="14" s="1"/>
  <c r="J472" i="14" s="1"/>
  <c r="J471" i="14" s="1"/>
  <c r="I475" i="14"/>
  <c r="I474" i="14" s="1"/>
  <c r="I473" i="14" s="1"/>
  <c r="I472" i="14" s="1"/>
  <c r="I471" i="14" s="1"/>
  <c r="G475" i="14"/>
  <c r="G474" i="14" s="1"/>
  <c r="G473" i="14" s="1"/>
  <c r="G472" i="14" s="1"/>
  <c r="G471" i="14" s="1"/>
  <c r="F475" i="14"/>
  <c r="F474" i="14" s="1"/>
  <c r="F473" i="14" s="1"/>
  <c r="F472" i="14" s="1"/>
  <c r="F471" i="14" s="1"/>
  <c r="Z470" i="14"/>
  <c r="S470" i="14"/>
  <c r="U470" i="14" s="1"/>
  <c r="H470" i="14"/>
  <c r="H469" i="14" s="1"/>
  <c r="AA469" i="14"/>
  <c r="Y469" i="14"/>
  <c r="X469" i="14"/>
  <c r="T469" i="14"/>
  <c r="R469" i="14"/>
  <c r="Q469" i="14"/>
  <c r="M469" i="14"/>
  <c r="L469" i="14"/>
  <c r="J469" i="14"/>
  <c r="I469" i="14"/>
  <c r="G469" i="14"/>
  <c r="F469" i="14"/>
  <c r="Z468" i="14"/>
  <c r="Z467" i="14" s="1"/>
  <c r="S468" i="14"/>
  <c r="U468" i="14" s="1"/>
  <c r="H468" i="14"/>
  <c r="K468" i="14" s="1"/>
  <c r="AA467" i="14"/>
  <c r="Y467" i="14"/>
  <c r="X467" i="14"/>
  <c r="T467" i="14"/>
  <c r="R467" i="14"/>
  <c r="Q467" i="14"/>
  <c r="M467" i="14"/>
  <c r="L467" i="14"/>
  <c r="J467" i="14"/>
  <c r="I467" i="14"/>
  <c r="G467" i="14"/>
  <c r="F467" i="14"/>
  <c r="Z464" i="14"/>
  <c r="S464" i="14"/>
  <c r="U464" i="14" s="1"/>
  <c r="H464" i="14"/>
  <c r="K464" i="14" s="1"/>
  <c r="AA463" i="14"/>
  <c r="AA462" i="14" s="1"/>
  <c r="AA461" i="14" s="1"/>
  <c r="Y463" i="14"/>
  <c r="Y462" i="14" s="1"/>
  <c r="Y461" i="14" s="1"/>
  <c r="X463" i="14"/>
  <c r="X462" i="14" s="1"/>
  <c r="X461" i="14" s="1"/>
  <c r="T463" i="14"/>
  <c r="T462" i="14" s="1"/>
  <c r="T461" i="14" s="1"/>
  <c r="R463" i="14"/>
  <c r="R462" i="14" s="1"/>
  <c r="R461" i="14" s="1"/>
  <c r="Q463" i="14"/>
  <c r="Q462" i="14" s="1"/>
  <c r="Q461" i="14" s="1"/>
  <c r="M463" i="14"/>
  <c r="M462" i="14" s="1"/>
  <c r="M461" i="14" s="1"/>
  <c r="L463" i="14"/>
  <c r="L462" i="14" s="1"/>
  <c r="L461" i="14" s="1"/>
  <c r="J463" i="14"/>
  <c r="J462" i="14" s="1"/>
  <c r="J461" i="14" s="1"/>
  <c r="I463" i="14"/>
  <c r="I462" i="14" s="1"/>
  <c r="I461" i="14" s="1"/>
  <c r="G463" i="14"/>
  <c r="G462" i="14" s="1"/>
  <c r="G461" i="14" s="1"/>
  <c r="F463" i="14"/>
  <c r="F462" i="14" s="1"/>
  <c r="F461" i="14" s="1"/>
  <c r="Z459" i="14"/>
  <c r="AB459" i="14" s="1"/>
  <c r="S459" i="14"/>
  <c r="H459" i="14"/>
  <c r="K459" i="14" s="1"/>
  <c r="AA458" i="14"/>
  <c r="AA457" i="14" s="1"/>
  <c r="AA456" i="14" s="1"/>
  <c r="AA455" i="14" s="1"/>
  <c r="Y458" i="14"/>
  <c r="Y457" i="14" s="1"/>
  <c r="Y456" i="14" s="1"/>
  <c r="Y455" i="14" s="1"/>
  <c r="X458" i="14"/>
  <c r="X457" i="14" s="1"/>
  <c r="X456" i="14" s="1"/>
  <c r="X455" i="14" s="1"/>
  <c r="T458" i="14"/>
  <c r="T457" i="14" s="1"/>
  <c r="T456" i="14" s="1"/>
  <c r="T455" i="14" s="1"/>
  <c r="R458" i="14"/>
  <c r="R457" i="14" s="1"/>
  <c r="R456" i="14" s="1"/>
  <c r="R455" i="14" s="1"/>
  <c r="Q458" i="14"/>
  <c r="Q457" i="14" s="1"/>
  <c r="Q456" i="14" s="1"/>
  <c r="Q455" i="14" s="1"/>
  <c r="M458" i="14"/>
  <c r="M457" i="14" s="1"/>
  <c r="M456" i="14" s="1"/>
  <c r="M455" i="14" s="1"/>
  <c r="L458" i="14"/>
  <c r="L457" i="14" s="1"/>
  <c r="L456" i="14" s="1"/>
  <c r="L455" i="14" s="1"/>
  <c r="J458" i="14"/>
  <c r="J457" i="14" s="1"/>
  <c r="J456" i="14" s="1"/>
  <c r="J455" i="14" s="1"/>
  <c r="I458" i="14"/>
  <c r="I457" i="14" s="1"/>
  <c r="I456" i="14" s="1"/>
  <c r="I455" i="14" s="1"/>
  <c r="G458" i="14"/>
  <c r="G457" i="14" s="1"/>
  <c r="G456" i="14" s="1"/>
  <c r="G455" i="14" s="1"/>
  <c r="F458" i="14"/>
  <c r="F457" i="14" s="1"/>
  <c r="F456" i="14" s="1"/>
  <c r="F455" i="14" s="1"/>
  <c r="Q453" i="14"/>
  <c r="F453" i="14"/>
  <c r="H453" i="14" s="1"/>
  <c r="AA452" i="14"/>
  <c r="AA451" i="14" s="1"/>
  <c r="AA450" i="14" s="1"/>
  <c r="AA449" i="14" s="1"/>
  <c r="AA448" i="14" s="1"/>
  <c r="Y452" i="14"/>
  <c r="Y451" i="14" s="1"/>
  <c r="Y450" i="14" s="1"/>
  <c r="Y449" i="14" s="1"/>
  <c r="Y448" i="14" s="1"/>
  <c r="T452" i="14"/>
  <c r="T451" i="14" s="1"/>
  <c r="T450" i="14" s="1"/>
  <c r="T449" i="14" s="1"/>
  <c r="T448" i="14" s="1"/>
  <c r="R452" i="14"/>
  <c r="R451" i="14" s="1"/>
  <c r="R450" i="14" s="1"/>
  <c r="R449" i="14" s="1"/>
  <c r="R448" i="14" s="1"/>
  <c r="M452" i="14"/>
  <c r="M451" i="14" s="1"/>
  <c r="M450" i="14" s="1"/>
  <c r="M449" i="14" s="1"/>
  <c r="M448" i="14" s="1"/>
  <c r="L452" i="14"/>
  <c r="L451" i="14" s="1"/>
  <c r="L450" i="14" s="1"/>
  <c r="L449" i="14" s="1"/>
  <c r="L448" i="14" s="1"/>
  <c r="J452" i="14"/>
  <c r="J451" i="14" s="1"/>
  <c r="J450" i="14" s="1"/>
  <c r="J449" i="14" s="1"/>
  <c r="J448" i="14" s="1"/>
  <c r="I452" i="14"/>
  <c r="I451" i="14" s="1"/>
  <c r="I450" i="14" s="1"/>
  <c r="I449" i="14" s="1"/>
  <c r="I448" i="14" s="1"/>
  <c r="G452" i="14"/>
  <c r="G451" i="14" s="1"/>
  <c r="G450" i="14" s="1"/>
  <c r="G449" i="14" s="1"/>
  <c r="G448" i="14" s="1"/>
  <c r="H447" i="14"/>
  <c r="AA446" i="14"/>
  <c r="Y446" i="14"/>
  <c r="T446" i="14"/>
  <c r="R446" i="14"/>
  <c r="M446" i="14"/>
  <c r="L446" i="14"/>
  <c r="J446" i="14"/>
  <c r="I446" i="14"/>
  <c r="G446" i="14"/>
  <c r="F446" i="14"/>
  <c r="H445" i="14"/>
  <c r="AA444" i="14"/>
  <c r="Y444" i="14"/>
  <c r="T444" i="14"/>
  <c r="R444" i="14"/>
  <c r="M444" i="14"/>
  <c r="L444" i="14"/>
  <c r="J444" i="14"/>
  <c r="I444" i="14"/>
  <c r="G444" i="14"/>
  <c r="F444" i="14"/>
  <c r="L443" i="14"/>
  <c r="N443" i="14" s="1"/>
  <c r="P443" i="14" s="1"/>
  <c r="P442" i="14" s="1"/>
  <c r="M442" i="14"/>
  <c r="K442" i="14"/>
  <c r="H440" i="14"/>
  <c r="H439" i="14" s="1"/>
  <c r="AA439" i="14"/>
  <c r="Y439" i="14"/>
  <c r="T439" i="14"/>
  <c r="R439" i="14"/>
  <c r="M439" i="14"/>
  <c r="L439" i="14"/>
  <c r="J439" i="14"/>
  <c r="I439" i="14"/>
  <c r="G439" i="14"/>
  <c r="H438" i="14"/>
  <c r="H437" i="14" s="1"/>
  <c r="AA437" i="14"/>
  <c r="Y437" i="14"/>
  <c r="T437" i="14"/>
  <c r="R437" i="14"/>
  <c r="M437" i="14"/>
  <c r="L437" i="14"/>
  <c r="J437" i="14"/>
  <c r="I437" i="14"/>
  <c r="G437" i="14"/>
  <c r="N436" i="14"/>
  <c r="M435" i="14"/>
  <c r="L435" i="14"/>
  <c r="Z434" i="14"/>
  <c r="X434" i="14"/>
  <c r="S434" i="14"/>
  <c r="Q434" i="14"/>
  <c r="Z430" i="14"/>
  <c r="S430" i="14"/>
  <c r="H430" i="14"/>
  <c r="AA429" i="14"/>
  <c r="AA428" i="14" s="1"/>
  <c r="Y429" i="14"/>
  <c r="Y428" i="14" s="1"/>
  <c r="X429" i="14"/>
  <c r="X428" i="14" s="1"/>
  <c r="T429" i="14"/>
  <c r="T428" i="14" s="1"/>
  <c r="R429" i="14"/>
  <c r="R428" i="14" s="1"/>
  <c r="Q429" i="14"/>
  <c r="Q428" i="14" s="1"/>
  <c r="M429" i="14"/>
  <c r="M428" i="14" s="1"/>
  <c r="L429" i="14"/>
  <c r="L428" i="14" s="1"/>
  <c r="J429" i="14"/>
  <c r="J428" i="14" s="1"/>
  <c r="I429" i="14"/>
  <c r="I428" i="14" s="1"/>
  <c r="G429" i="14"/>
  <c r="G428" i="14" s="1"/>
  <c r="F429" i="14"/>
  <c r="F428" i="14" s="1"/>
  <c r="Z427" i="14"/>
  <c r="Z426" i="14" s="1"/>
  <c r="S427" i="14"/>
  <c r="U427" i="14" s="1"/>
  <c r="H427" i="14"/>
  <c r="AA426" i="14"/>
  <c r="Y426" i="14"/>
  <c r="X426" i="14"/>
  <c r="T426" i="14"/>
  <c r="R426" i="14"/>
  <c r="Q426" i="14"/>
  <c r="M426" i="14"/>
  <c r="L426" i="14"/>
  <c r="J426" i="14"/>
  <c r="I426" i="14"/>
  <c r="G426" i="14"/>
  <c r="F426" i="14"/>
  <c r="Z425" i="14"/>
  <c r="AB425" i="14" s="1"/>
  <c r="S425" i="14"/>
  <c r="S424" i="14" s="1"/>
  <c r="H425" i="14"/>
  <c r="AA424" i="14"/>
  <c r="Y424" i="14"/>
  <c r="X424" i="14"/>
  <c r="T424" i="14"/>
  <c r="R424" i="14"/>
  <c r="Q424" i="14"/>
  <c r="M424" i="14"/>
  <c r="L424" i="14"/>
  <c r="J424" i="14"/>
  <c r="I424" i="14"/>
  <c r="G424" i="14"/>
  <c r="F424" i="14"/>
  <c r="Z418" i="14"/>
  <c r="AB418" i="14" s="1"/>
  <c r="S418" i="14"/>
  <c r="H418" i="14"/>
  <c r="K418" i="14" s="1"/>
  <c r="AA417" i="14"/>
  <c r="AA416" i="14" s="1"/>
  <c r="AA415" i="14" s="1"/>
  <c r="AA414" i="14" s="1"/>
  <c r="Y417" i="14"/>
  <c r="Y416" i="14" s="1"/>
  <c r="Y415" i="14" s="1"/>
  <c r="Y414" i="14" s="1"/>
  <c r="X417" i="14"/>
  <c r="X416" i="14" s="1"/>
  <c r="X415" i="14" s="1"/>
  <c r="X414" i="14" s="1"/>
  <c r="T417" i="14"/>
  <c r="T416" i="14" s="1"/>
  <c r="T415" i="14" s="1"/>
  <c r="T414" i="14" s="1"/>
  <c r="R417" i="14"/>
  <c r="R416" i="14" s="1"/>
  <c r="R415" i="14" s="1"/>
  <c r="R414" i="14" s="1"/>
  <c r="Q417" i="14"/>
  <c r="Q416" i="14" s="1"/>
  <c r="Q415" i="14" s="1"/>
  <c r="Q414" i="14" s="1"/>
  <c r="M417" i="14"/>
  <c r="M416" i="14" s="1"/>
  <c r="M415" i="14" s="1"/>
  <c r="M414" i="14" s="1"/>
  <c r="L417" i="14"/>
  <c r="L416" i="14" s="1"/>
  <c r="L415" i="14" s="1"/>
  <c r="L414" i="14" s="1"/>
  <c r="J417" i="14"/>
  <c r="J416" i="14" s="1"/>
  <c r="J415" i="14" s="1"/>
  <c r="J414" i="14" s="1"/>
  <c r="I417" i="14"/>
  <c r="I416" i="14" s="1"/>
  <c r="I415" i="14" s="1"/>
  <c r="I414" i="14" s="1"/>
  <c r="G417" i="14"/>
  <c r="G416" i="14" s="1"/>
  <c r="G415" i="14" s="1"/>
  <c r="G414" i="14" s="1"/>
  <c r="F417" i="14"/>
  <c r="F416" i="14" s="1"/>
  <c r="F415" i="14" s="1"/>
  <c r="F414" i="14" s="1"/>
  <c r="Z413" i="14"/>
  <c r="AB413" i="14" s="1"/>
  <c r="S413" i="14"/>
  <c r="S412" i="14" s="1"/>
  <c r="S411" i="14" s="1"/>
  <c r="S410" i="14" s="1"/>
  <c r="H413" i="14"/>
  <c r="H412" i="14" s="1"/>
  <c r="H411" i="14" s="1"/>
  <c r="H410" i="14" s="1"/>
  <c r="AA412" i="14"/>
  <c r="AA411" i="14" s="1"/>
  <c r="AA410" i="14" s="1"/>
  <c r="Y412" i="14"/>
  <c r="Y411" i="14" s="1"/>
  <c r="Y410" i="14" s="1"/>
  <c r="X412" i="14"/>
  <c r="X411" i="14" s="1"/>
  <c r="X410" i="14" s="1"/>
  <c r="T412" i="14"/>
  <c r="T411" i="14" s="1"/>
  <c r="T410" i="14" s="1"/>
  <c r="R412" i="14"/>
  <c r="R411" i="14" s="1"/>
  <c r="R410" i="14" s="1"/>
  <c r="Q412" i="14"/>
  <c r="Q411" i="14" s="1"/>
  <c r="Q410" i="14" s="1"/>
  <c r="M412" i="14"/>
  <c r="M411" i="14" s="1"/>
  <c r="M410" i="14" s="1"/>
  <c r="L412" i="14"/>
  <c r="L411" i="14" s="1"/>
  <c r="L410" i="14" s="1"/>
  <c r="J412" i="14"/>
  <c r="J411" i="14" s="1"/>
  <c r="J410" i="14" s="1"/>
  <c r="I412" i="14"/>
  <c r="I411" i="14" s="1"/>
  <c r="I410" i="14" s="1"/>
  <c r="G412" i="14"/>
  <c r="G411" i="14" s="1"/>
  <c r="G410" i="14" s="1"/>
  <c r="F412" i="14"/>
  <c r="F411" i="14" s="1"/>
  <c r="F410" i="14" s="1"/>
  <c r="Z409" i="14"/>
  <c r="AB409" i="14" s="1"/>
  <c r="S409" i="14"/>
  <c r="H409" i="14"/>
  <c r="H408" i="14" s="1"/>
  <c r="H407" i="14" s="1"/>
  <c r="H406" i="14" s="1"/>
  <c r="AA408" i="14"/>
  <c r="AA407" i="14" s="1"/>
  <c r="AA406" i="14" s="1"/>
  <c r="Y408" i="14"/>
  <c r="Y407" i="14" s="1"/>
  <c r="Y406" i="14" s="1"/>
  <c r="X408" i="14"/>
  <c r="X407" i="14" s="1"/>
  <c r="X406" i="14" s="1"/>
  <c r="T408" i="14"/>
  <c r="T407" i="14" s="1"/>
  <c r="T406" i="14" s="1"/>
  <c r="R408" i="14"/>
  <c r="R407" i="14" s="1"/>
  <c r="R406" i="14" s="1"/>
  <c r="Q408" i="14"/>
  <c r="Q407" i="14" s="1"/>
  <c r="Q406" i="14" s="1"/>
  <c r="M408" i="14"/>
  <c r="M407" i="14" s="1"/>
  <c r="M406" i="14" s="1"/>
  <c r="L408" i="14"/>
  <c r="L407" i="14" s="1"/>
  <c r="L406" i="14" s="1"/>
  <c r="J408" i="14"/>
  <c r="J407" i="14" s="1"/>
  <c r="J406" i="14" s="1"/>
  <c r="I408" i="14"/>
  <c r="I407" i="14" s="1"/>
  <c r="I406" i="14" s="1"/>
  <c r="G408" i="14"/>
  <c r="G407" i="14" s="1"/>
  <c r="G406" i="14" s="1"/>
  <c r="F408" i="14"/>
  <c r="F407" i="14" s="1"/>
  <c r="F406" i="14" s="1"/>
  <c r="Z404" i="14"/>
  <c r="S404" i="14"/>
  <c r="H404" i="14"/>
  <c r="AA403" i="14"/>
  <c r="AA402" i="14" s="1"/>
  <c r="AA401" i="14" s="1"/>
  <c r="AA400" i="14" s="1"/>
  <c r="Y403" i="14"/>
  <c r="Y402" i="14" s="1"/>
  <c r="Y401" i="14" s="1"/>
  <c r="Y400" i="14" s="1"/>
  <c r="X403" i="14"/>
  <c r="X402" i="14" s="1"/>
  <c r="X401" i="14" s="1"/>
  <c r="X400" i="14" s="1"/>
  <c r="T403" i="14"/>
  <c r="T402" i="14" s="1"/>
  <c r="T401" i="14" s="1"/>
  <c r="T400" i="14" s="1"/>
  <c r="R403" i="14"/>
  <c r="R402" i="14" s="1"/>
  <c r="R401" i="14" s="1"/>
  <c r="R400" i="14" s="1"/>
  <c r="Q403" i="14"/>
  <c r="Q402" i="14" s="1"/>
  <c r="Q401" i="14" s="1"/>
  <c r="Q400" i="14" s="1"/>
  <c r="M403" i="14"/>
  <c r="M402" i="14" s="1"/>
  <c r="M401" i="14" s="1"/>
  <c r="M400" i="14" s="1"/>
  <c r="L403" i="14"/>
  <c r="L402" i="14" s="1"/>
  <c r="L401" i="14" s="1"/>
  <c r="L400" i="14" s="1"/>
  <c r="J403" i="14"/>
  <c r="J402" i="14" s="1"/>
  <c r="J401" i="14" s="1"/>
  <c r="J400" i="14" s="1"/>
  <c r="I403" i="14"/>
  <c r="I402" i="14" s="1"/>
  <c r="I401" i="14" s="1"/>
  <c r="I400" i="14" s="1"/>
  <c r="G403" i="14"/>
  <c r="G402" i="14" s="1"/>
  <c r="G401" i="14" s="1"/>
  <c r="G400" i="14" s="1"/>
  <c r="F403" i="14"/>
  <c r="F402" i="14" s="1"/>
  <c r="F401" i="14" s="1"/>
  <c r="F400" i="14" s="1"/>
  <c r="Z398" i="14"/>
  <c r="AB398" i="14" s="1"/>
  <c r="S398" i="14"/>
  <c r="H398" i="14"/>
  <c r="K398" i="14" s="1"/>
  <c r="N398" i="14" s="1"/>
  <c r="AA397" i="14"/>
  <c r="AA396" i="14" s="1"/>
  <c r="AA395" i="14" s="1"/>
  <c r="Y397" i="14"/>
  <c r="Y396" i="14" s="1"/>
  <c r="Y395" i="14" s="1"/>
  <c r="X397" i="14"/>
  <c r="X396" i="14" s="1"/>
  <c r="X395" i="14" s="1"/>
  <c r="T397" i="14"/>
  <c r="T396" i="14" s="1"/>
  <c r="T395" i="14" s="1"/>
  <c r="R397" i="14"/>
  <c r="R396" i="14" s="1"/>
  <c r="R395" i="14" s="1"/>
  <c r="Q397" i="14"/>
  <c r="Q396" i="14" s="1"/>
  <c r="Q395" i="14" s="1"/>
  <c r="M397" i="14"/>
  <c r="M396" i="14" s="1"/>
  <c r="M395" i="14" s="1"/>
  <c r="L397" i="14"/>
  <c r="L396" i="14" s="1"/>
  <c r="L395" i="14" s="1"/>
  <c r="J397" i="14"/>
  <c r="J396" i="14" s="1"/>
  <c r="J395" i="14" s="1"/>
  <c r="I397" i="14"/>
  <c r="I396" i="14" s="1"/>
  <c r="I395" i="14" s="1"/>
  <c r="G397" i="14"/>
  <c r="G396" i="14" s="1"/>
  <c r="G395" i="14" s="1"/>
  <c r="F397" i="14"/>
  <c r="F396" i="14" s="1"/>
  <c r="F395" i="14" s="1"/>
  <c r="Z394" i="14"/>
  <c r="Z393" i="14" s="1"/>
  <c r="Z392" i="14" s="1"/>
  <c r="Z391" i="14" s="1"/>
  <c r="S394" i="14"/>
  <c r="H394" i="14"/>
  <c r="K394" i="14" s="1"/>
  <c r="AA393" i="14"/>
  <c r="AA392" i="14" s="1"/>
  <c r="AA391" i="14" s="1"/>
  <c r="Y393" i="14"/>
  <c r="Y392" i="14" s="1"/>
  <c r="Y391" i="14" s="1"/>
  <c r="X393" i="14"/>
  <c r="X392" i="14" s="1"/>
  <c r="X391" i="14" s="1"/>
  <c r="T393" i="14"/>
  <c r="T392" i="14" s="1"/>
  <c r="T391" i="14" s="1"/>
  <c r="R393" i="14"/>
  <c r="R392" i="14" s="1"/>
  <c r="R391" i="14" s="1"/>
  <c r="Q393" i="14"/>
  <c r="Q392" i="14" s="1"/>
  <c r="Q391" i="14" s="1"/>
  <c r="M393" i="14"/>
  <c r="M392" i="14" s="1"/>
  <c r="M391" i="14" s="1"/>
  <c r="L393" i="14"/>
  <c r="L392" i="14" s="1"/>
  <c r="L391" i="14" s="1"/>
  <c r="J393" i="14"/>
  <c r="J392" i="14" s="1"/>
  <c r="J391" i="14" s="1"/>
  <c r="I393" i="14"/>
  <c r="I392" i="14" s="1"/>
  <c r="I391" i="14" s="1"/>
  <c r="G393" i="14"/>
  <c r="G392" i="14" s="1"/>
  <c r="G391" i="14" s="1"/>
  <c r="F393" i="14"/>
  <c r="F392" i="14" s="1"/>
  <c r="F391" i="14" s="1"/>
  <c r="Z390" i="14"/>
  <c r="AB390" i="14" s="1"/>
  <c r="S390" i="14"/>
  <c r="H390" i="14"/>
  <c r="AA389" i="14"/>
  <c r="AA388" i="14" s="1"/>
  <c r="Y389" i="14"/>
  <c r="Y388" i="14" s="1"/>
  <c r="X389" i="14"/>
  <c r="X388" i="14" s="1"/>
  <c r="T389" i="14"/>
  <c r="T388" i="14" s="1"/>
  <c r="R389" i="14"/>
  <c r="R388" i="14" s="1"/>
  <c r="Q389" i="14"/>
  <c r="Q388" i="14" s="1"/>
  <c r="M389" i="14"/>
  <c r="M388" i="14" s="1"/>
  <c r="L389" i="14"/>
  <c r="L388" i="14" s="1"/>
  <c r="J389" i="14"/>
  <c r="J388" i="14" s="1"/>
  <c r="I389" i="14"/>
  <c r="I388" i="14" s="1"/>
  <c r="G389" i="14"/>
  <c r="G388" i="14" s="1"/>
  <c r="F389" i="14"/>
  <c r="F388" i="14" s="1"/>
  <c r="Z387" i="14"/>
  <c r="AB387" i="14" s="1"/>
  <c r="S387" i="14"/>
  <c r="U387" i="14" s="1"/>
  <c r="H387" i="14"/>
  <c r="K387" i="14" s="1"/>
  <c r="AA386" i="14"/>
  <c r="Y386" i="14"/>
  <c r="X386" i="14"/>
  <c r="T386" i="14"/>
  <c r="R386" i="14"/>
  <c r="Q386" i="14"/>
  <c r="M386" i="14"/>
  <c r="L386" i="14"/>
  <c r="J386" i="14"/>
  <c r="I386" i="14"/>
  <c r="G386" i="14"/>
  <c r="F386" i="14"/>
  <c r="Z385" i="14"/>
  <c r="AB385" i="14" s="1"/>
  <c r="S385" i="14"/>
  <c r="U385" i="14" s="1"/>
  <c r="H385" i="14"/>
  <c r="K385" i="14" s="1"/>
  <c r="N385" i="14" s="1"/>
  <c r="AA384" i="14"/>
  <c r="Y384" i="14"/>
  <c r="X384" i="14"/>
  <c r="T384" i="14"/>
  <c r="R384" i="14"/>
  <c r="Q384" i="14"/>
  <c r="M384" i="14"/>
  <c r="L384" i="14"/>
  <c r="J384" i="14"/>
  <c r="I384" i="14"/>
  <c r="G384" i="14"/>
  <c r="F384" i="14"/>
  <c r="H382" i="14"/>
  <c r="K382" i="14" s="1"/>
  <c r="K381" i="14" s="1"/>
  <c r="AA381" i="14"/>
  <c r="Y381" i="14"/>
  <c r="T381" i="14"/>
  <c r="R381" i="14"/>
  <c r="M381" i="14"/>
  <c r="L381" i="14"/>
  <c r="J381" i="14"/>
  <c r="I381" i="14"/>
  <c r="G381" i="14"/>
  <c r="F381" i="14"/>
  <c r="H380" i="14"/>
  <c r="K380" i="14" s="1"/>
  <c r="K379" i="14" s="1"/>
  <c r="AA379" i="14"/>
  <c r="Y379" i="14"/>
  <c r="T379" i="14"/>
  <c r="R379" i="14"/>
  <c r="M379" i="14"/>
  <c r="L379" i="14"/>
  <c r="J379" i="14"/>
  <c r="I379" i="14"/>
  <c r="G379" i="14"/>
  <c r="F379" i="14"/>
  <c r="H378" i="14"/>
  <c r="K378" i="14" s="1"/>
  <c r="K377" i="14" s="1"/>
  <c r="AA377" i="14"/>
  <c r="Y377" i="14"/>
  <c r="T377" i="14"/>
  <c r="R377" i="14"/>
  <c r="M377" i="14"/>
  <c r="L377" i="14"/>
  <c r="J377" i="14"/>
  <c r="I377" i="14"/>
  <c r="G377" i="14"/>
  <c r="F377" i="14"/>
  <c r="G375" i="14"/>
  <c r="AA374" i="14"/>
  <c r="Y374" i="14"/>
  <c r="X374" i="14"/>
  <c r="T374" i="14"/>
  <c r="R374" i="14"/>
  <c r="Q374" i="14"/>
  <c r="M374" i="14"/>
  <c r="L374" i="14"/>
  <c r="J374" i="14"/>
  <c r="I374" i="14"/>
  <c r="G373" i="14"/>
  <c r="H373" i="14" s="1"/>
  <c r="K373" i="14" s="1"/>
  <c r="N373" i="14" s="1"/>
  <c r="AA372" i="14"/>
  <c r="Y372" i="14"/>
  <c r="X372" i="14"/>
  <c r="T372" i="14"/>
  <c r="R372" i="14"/>
  <c r="Q372" i="14"/>
  <c r="M372" i="14"/>
  <c r="L372" i="14"/>
  <c r="J372" i="14"/>
  <c r="I372" i="14"/>
  <c r="H371" i="14"/>
  <c r="AA370" i="14"/>
  <c r="Y370" i="14"/>
  <c r="T370" i="14"/>
  <c r="R370" i="14"/>
  <c r="M370" i="14"/>
  <c r="L370" i="14"/>
  <c r="J370" i="14"/>
  <c r="I370" i="14"/>
  <c r="G370" i="14"/>
  <c r="F370" i="14"/>
  <c r="H369" i="14"/>
  <c r="AA368" i="14"/>
  <c r="Y368" i="14"/>
  <c r="T368" i="14"/>
  <c r="R368" i="14"/>
  <c r="M368" i="14"/>
  <c r="L368" i="14"/>
  <c r="J368" i="14"/>
  <c r="I368" i="14"/>
  <c r="G368" i="14"/>
  <c r="F368" i="14"/>
  <c r="Z367" i="14"/>
  <c r="AB367" i="14" s="1"/>
  <c r="S367" i="14"/>
  <c r="U367" i="14" s="1"/>
  <c r="H367" i="14"/>
  <c r="K367" i="14" s="1"/>
  <c r="AA366" i="14"/>
  <c r="Y366" i="14"/>
  <c r="X366" i="14"/>
  <c r="T366" i="14"/>
  <c r="R366" i="14"/>
  <c r="Q366" i="14"/>
  <c r="M366" i="14"/>
  <c r="L366" i="14"/>
  <c r="J366" i="14"/>
  <c r="I366" i="14"/>
  <c r="G366" i="14"/>
  <c r="F366" i="14"/>
  <c r="X365" i="14"/>
  <c r="Z365" i="14" s="1"/>
  <c r="AB365" i="14" s="1"/>
  <c r="Q365" i="14"/>
  <c r="Q364" i="14" s="1"/>
  <c r="F365" i="14"/>
  <c r="AA364" i="14"/>
  <c r="Y364" i="14"/>
  <c r="T364" i="14"/>
  <c r="R364" i="14"/>
  <c r="M364" i="14"/>
  <c r="L364" i="14"/>
  <c r="J364" i="14"/>
  <c r="I364" i="14"/>
  <c r="G364" i="14"/>
  <c r="H363" i="14"/>
  <c r="K363" i="14" s="1"/>
  <c r="AA362" i="14"/>
  <c r="Y362" i="14"/>
  <c r="T362" i="14"/>
  <c r="R362" i="14"/>
  <c r="M362" i="14"/>
  <c r="L362" i="14"/>
  <c r="J362" i="14"/>
  <c r="I362" i="14"/>
  <c r="G362" i="14"/>
  <c r="F362" i="14"/>
  <c r="Z360" i="14"/>
  <c r="AB360" i="14" s="1"/>
  <c r="S360" i="14"/>
  <c r="H360" i="14"/>
  <c r="H359" i="14" s="1"/>
  <c r="AA359" i="14"/>
  <c r="Y359" i="14"/>
  <c r="X359" i="14"/>
  <c r="T359" i="14"/>
  <c r="R359" i="14"/>
  <c r="Q359" i="14"/>
  <c r="M359" i="14"/>
  <c r="L359" i="14"/>
  <c r="J359" i="14"/>
  <c r="I359" i="14"/>
  <c r="G359" i="14"/>
  <c r="F359" i="14"/>
  <c r="Z358" i="14"/>
  <c r="AB358" i="14" s="1"/>
  <c r="S358" i="14"/>
  <c r="H358" i="14"/>
  <c r="K358" i="14" s="1"/>
  <c r="K357" i="14" s="1"/>
  <c r="AA357" i="14"/>
  <c r="Y357" i="14"/>
  <c r="X357" i="14"/>
  <c r="T357" i="14"/>
  <c r="R357" i="14"/>
  <c r="Q357" i="14"/>
  <c r="M357" i="14"/>
  <c r="L357" i="14"/>
  <c r="J357" i="14"/>
  <c r="I357" i="14"/>
  <c r="G357" i="14"/>
  <c r="F357" i="14"/>
  <c r="Z355" i="14"/>
  <c r="S355" i="14"/>
  <c r="I355" i="14"/>
  <c r="I354" i="14" s="1"/>
  <c r="H355" i="14"/>
  <c r="AA354" i="14"/>
  <c r="Y354" i="14"/>
  <c r="X354" i="14"/>
  <c r="T354" i="14"/>
  <c r="R354" i="14"/>
  <c r="Q354" i="14"/>
  <c r="M354" i="14"/>
  <c r="L354" i="14"/>
  <c r="J354" i="14"/>
  <c r="G354" i="14"/>
  <c r="F354" i="14"/>
  <c r="Z353" i="14"/>
  <c r="Z352" i="14" s="1"/>
  <c r="S353" i="14"/>
  <c r="S352" i="14" s="1"/>
  <c r="H353" i="14"/>
  <c r="K353" i="14" s="1"/>
  <c r="N353" i="14" s="1"/>
  <c r="AA352" i="14"/>
  <c r="Y352" i="14"/>
  <c r="X352" i="14"/>
  <c r="T352" i="14"/>
  <c r="R352" i="14"/>
  <c r="Q352" i="14"/>
  <c r="M352" i="14"/>
  <c r="L352" i="14"/>
  <c r="J352" i="14"/>
  <c r="I352" i="14"/>
  <c r="G352" i="14"/>
  <c r="F352" i="14"/>
  <c r="Z348" i="14"/>
  <c r="AB348" i="14" s="1"/>
  <c r="S348" i="14"/>
  <c r="H348" i="14"/>
  <c r="K348" i="14" s="1"/>
  <c r="AA347" i="14"/>
  <c r="AA346" i="14" s="1"/>
  <c r="AA345" i="14" s="1"/>
  <c r="AA344" i="14" s="1"/>
  <c r="Y347" i="14"/>
  <c r="Y346" i="14" s="1"/>
  <c r="Y345" i="14" s="1"/>
  <c r="Y344" i="14" s="1"/>
  <c r="X347" i="14"/>
  <c r="X346" i="14" s="1"/>
  <c r="X345" i="14" s="1"/>
  <c r="X344" i="14" s="1"/>
  <c r="T347" i="14"/>
  <c r="T346" i="14" s="1"/>
  <c r="T345" i="14" s="1"/>
  <c r="T344" i="14" s="1"/>
  <c r="R347" i="14"/>
  <c r="R346" i="14" s="1"/>
  <c r="R345" i="14" s="1"/>
  <c r="R344" i="14" s="1"/>
  <c r="Q347" i="14"/>
  <c r="Q346" i="14" s="1"/>
  <c r="Q345" i="14" s="1"/>
  <c r="Q344" i="14" s="1"/>
  <c r="M347" i="14"/>
  <c r="M346" i="14" s="1"/>
  <c r="M345" i="14" s="1"/>
  <c r="M344" i="14" s="1"/>
  <c r="L347" i="14"/>
  <c r="L346" i="14" s="1"/>
  <c r="L345" i="14" s="1"/>
  <c r="L344" i="14" s="1"/>
  <c r="J347" i="14"/>
  <c r="J346" i="14" s="1"/>
  <c r="J345" i="14" s="1"/>
  <c r="J344" i="14" s="1"/>
  <c r="I347" i="14"/>
  <c r="I346" i="14" s="1"/>
  <c r="I345" i="14" s="1"/>
  <c r="I344" i="14" s="1"/>
  <c r="G347" i="14"/>
  <c r="G346" i="14" s="1"/>
  <c r="G345" i="14" s="1"/>
  <c r="G344" i="14" s="1"/>
  <c r="F347" i="14"/>
  <c r="F346" i="14" s="1"/>
  <c r="F345" i="14" s="1"/>
  <c r="F344" i="14" s="1"/>
  <c r="L342" i="14"/>
  <c r="M341" i="14"/>
  <c r="M340" i="14" s="1"/>
  <c r="K341" i="14"/>
  <c r="K340" i="14" s="1"/>
  <c r="Z339" i="14"/>
  <c r="AB339" i="14" s="1"/>
  <c r="S339" i="14"/>
  <c r="U339" i="14" s="1"/>
  <c r="H339" i="14"/>
  <c r="K339" i="14" s="1"/>
  <c r="N339" i="14" s="1"/>
  <c r="P339" i="14" s="1"/>
  <c r="K338" i="14"/>
  <c r="N338" i="14" s="1"/>
  <c r="P338" i="14" s="1"/>
  <c r="AA337" i="14"/>
  <c r="AA336" i="14" s="1"/>
  <c r="Y337" i="14"/>
  <c r="Y336" i="14" s="1"/>
  <c r="X337" i="14"/>
  <c r="X336" i="14" s="1"/>
  <c r="T337" i="14"/>
  <c r="T336" i="14" s="1"/>
  <c r="R337" i="14"/>
  <c r="R336" i="14" s="1"/>
  <c r="Q337" i="14"/>
  <c r="Q336" i="14" s="1"/>
  <c r="M337" i="14"/>
  <c r="M336" i="14" s="1"/>
  <c r="L337" i="14"/>
  <c r="L336" i="14" s="1"/>
  <c r="J337" i="14"/>
  <c r="J336" i="14" s="1"/>
  <c r="I337" i="14"/>
  <c r="I336" i="14" s="1"/>
  <c r="G337" i="14"/>
  <c r="G336" i="14" s="1"/>
  <c r="F337" i="14"/>
  <c r="F336" i="14" s="1"/>
  <c r="K335" i="14"/>
  <c r="M334" i="14"/>
  <c r="L334" i="14"/>
  <c r="J334" i="14"/>
  <c r="I334" i="14"/>
  <c r="H334" i="14"/>
  <c r="Z333" i="14"/>
  <c r="AB333" i="14" s="1"/>
  <c r="AD333" i="14" s="1"/>
  <c r="S333" i="14"/>
  <c r="H333" i="14"/>
  <c r="K333" i="14" s="1"/>
  <c r="N333" i="14" s="1"/>
  <c r="P333" i="14" s="1"/>
  <c r="Z332" i="14"/>
  <c r="AB332" i="14" s="1"/>
  <c r="AD332" i="14" s="1"/>
  <c r="S332" i="14"/>
  <c r="U332" i="14" s="1"/>
  <c r="W332" i="14" s="1"/>
  <c r="H332" i="14"/>
  <c r="K332" i="14" s="1"/>
  <c r="N332" i="14" s="1"/>
  <c r="P332" i="14" s="1"/>
  <c r="AA331" i="14"/>
  <c r="AA330" i="14" s="1"/>
  <c r="Y331" i="14"/>
  <c r="Y330" i="14" s="1"/>
  <c r="X331" i="14"/>
  <c r="X330" i="14" s="1"/>
  <c r="T331" i="14"/>
  <c r="T330" i="14" s="1"/>
  <c r="R331" i="14"/>
  <c r="R330" i="14" s="1"/>
  <c r="Q331" i="14"/>
  <c r="Q330" i="14" s="1"/>
  <c r="M331" i="14"/>
  <c r="L331" i="14"/>
  <c r="J331" i="14"/>
  <c r="I331" i="14"/>
  <c r="G331" i="14"/>
  <c r="G330" i="14" s="1"/>
  <c r="F331" i="14"/>
  <c r="F330" i="14" s="1"/>
  <c r="Z326" i="14"/>
  <c r="S326" i="14"/>
  <c r="S325" i="14" s="1"/>
  <c r="H326" i="14"/>
  <c r="AA325" i="14"/>
  <c r="Y325" i="14"/>
  <c r="X325" i="14"/>
  <c r="T325" i="14"/>
  <c r="R325" i="14"/>
  <c r="Q325" i="14"/>
  <c r="M325" i="14"/>
  <c r="L325" i="14"/>
  <c r="J325" i="14"/>
  <c r="I325" i="14"/>
  <c r="G325" i="14"/>
  <c r="F325" i="14"/>
  <c r="Z324" i="14"/>
  <c r="S324" i="14"/>
  <c r="H324" i="14"/>
  <c r="K324" i="14" s="1"/>
  <c r="N324" i="14" s="1"/>
  <c r="AA323" i="14"/>
  <c r="Y323" i="14"/>
  <c r="X323" i="14"/>
  <c r="T323" i="14"/>
  <c r="R323" i="14"/>
  <c r="Q323" i="14"/>
  <c r="M323" i="14"/>
  <c r="L323" i="14"/>
  <c r="J323" i="14"/>
  <c r="I323" i="14"/>
  <c r="G323" i="14"/>
  <c r="F323" i="14"/>
  <c r="Z322" i="14"/>
  <c r="AB322" i="14" s="1"/>
  <c r="S322" i="14"/>
  <c r="H322" i="14"/>
  <c r="H321" i="14" s="1"/>
  <c r="AA321" i="14"/>
  <c r="Y321" i="14"/>
  <c r="X321" i="14"/>
  <c r="T321" i="14"/>
  <c r="R321" i="14"/>
  <c r="Q321" i="14"/>
  <c r="M321" i="14"/>
  <c r="L321" i="14"/>
  <c r="J321" i="14"/>
  <c r="I321" i="14"/>
  <c r="G321" i="14"/>
  <c r="F321" i="14"/>
  <c r="K320" i="14"/>
  <c r="N320" i="14" s="1"/>
  <c r="P320" i="14" s="1"/>
  <c r="Z319" i="14"/>
  <c r="S319" i="14"/>
  <c r="H319" i="14"/>
  <c r="K319" i="14" s="1"/>
  <c r="Z318" i="14"/>
  <c r="AB318" i="14" s="1"/>
  <c r="AD318" i="14" s="1"/>
  <c r="S318" i="14"/>
  <c r="U318" i="14" s="1"/>
  <c r="W318" i="14" s="1"/>
  <c r="H318" i="14"/>
  <c r="K318" i="14" s="1"/>
  <c r="N318" i="14" s="1"/>
  <c r="P318" i="14" s="1"/>
  <c r="AA317" i="14"/>
  <c r="Y317" i="14"/>
  <c r="X317" i="14"/>
  <c r="T317" i="14"/>
  <c r="R317" i="14"/>
  <c r="Q317" i="14"/>
  <c r="M317" i="14"/>
  <c r="L317" i="14"/>
  <c r="J317" i="14"/>
  <c r="I317" i="14"/>
  <c r="G317" i="14"/>
  <c r="F317" i="14"/>
  <c r="Z316" i="14"/>
  <c r="AB316" i="14" s="1"/>
  <c r="AD316" i="14" s="1"/>
  <c r="S316" i="14"/>
  <c r="U316" i="14" s="1"/>
  <c r="W316" i="14" s="1"/>
  <c r="I316" i="14"/>
  <c r="I314" i="14" s="1"/>
  <c r="H316" i="14"/>
  <c r="Z315" i="14"/>
  <c r="AB315" i="14" s="1"/>
  <c r="AD315" i="14" s="1"/>
  <c r="S315" i="14"/>
  <c r="U315" i="14" s="1"/>
  <c r="W315" i="14" s="1"/>
  <c r="H315" i="14"/>
  <c r="K315" i="14" s="1"/>
  <c r="AA314" i="14"/>
  <c r="Y314" i="14"/>
  <c r="X314" i="14"/>
  <c r="T314" i="14"/>
  <c r="R314" i="14"/>
  <c r="Q314" i="14"/>
  <c r="M314" i="14"/>
  <c r="L314" i="14"/>
  <c r="J314" i="14"/>
  <c r="G314" i="14"/>
  <c r="F314" i="14"/>
  <c r="Z313" i="14"/>
  <c r="AB313" i="14" s="1"/>
  <c r="AD313" i="14" s="1"/>
  <c r="S313" i="14"/>
  <c r="H313" i="14"/>
  <c r="Z312" i="14"/>
  <c r="AB312" i="14" s="1"/>
  <c r="AD312" i="14" s="1"/>
  <c r="S312" i="14"/>
  <c r="U312" i="14" s="1"/>
  <c r="W312" i="14" s="1"/>
  <c r="H312" i="14"/>
  <c r="K312" i="14" s="1"/>
  <c r="N312" i="14" s="1"/>
  <c r="P312" i="14" s="1"/>
  <c r="Z311" i="14"/>
  <c r="AB311" i="14" s="1"/>
  <c r="AD311" i="14" s="1"/>
  <c r="S311" i="14"/>
  <c r="U311" i="14" s="1"/>
  <c r="W311" i="14" s="1"/>
  <c r="H311" i="14"/>
  <c r="K311" i="14" s="1"/>
  <c r="N311" i="14" s="1"/>
  <c r="P311" i="14" s="1"/>
  <c r="AA310" i="14"/>
  <c r="Y310" i="14"/>
  <c r="X310" i="14"/>
  <c r="T310" i="14"/>
  <c r="R310" i="14"/>
  <c r="Q310" i="14"/>
  <c r="M310" i="14"/>
  <c r="L310" i="14"/>
  <c r="J310" i="14"/>
  <c r="I310" i="14"/>
  <c r="G310" i="14"/>
  <c r="F310" i="14"/>
  <c r="Z304" i="14"/>
  <c r="AB304" i="14" s="1"/>
  <c r="S304" i="14"/>
  <c r="H304" i="14"/>
  <c r="K304" i="14" s="1"/>
  <c r="N304" i="14" s="1"/>
  <c r="AA303" i="14"/>
  <c r="AA302" i="14" s="1"/>
  <c r="AA301" i="14" s="1"/>
  <c r="AA300" i="14" s="1"/>
  <c r="Y303" i="14"/>
  <c r="Y302" i="14" s="1"/>
  <c r="Y301" i="14" s="1"/>
  <c r="Y300" i="14" s="1"/>
  <c r="X303" i="14"/>
  <c r="X302" i="14" s="1"/>
  <c r="X301" i="14" s="1"/>
  <c r="X300" i="14" s="1"/>
  <c r="T303" i="14"/>
  <c r="T302" i="14" s="1"/>
  <c r="T301" i="14" s="1"/>
  <c r="T300" i="14" s="1"/>
  <c r="R303" i="14"/>
  <c r="R302" i="14" s="1"/>
  <c r="R301" i="14" s="1"/>
  <c r="R300" i="14" s="1"/>
  <c r="Q303" i="14"/>
  <c r="Q302" i="14" s="1"/>
  <c r="Q301" i="14" s="1"/>
  <c r="Q300" i="14" s="1"/>
  <c r="M303" i="14"/>
  <c r="M302" i="14" s="1"/>
  <c r="M301" i="14" s="1"/>
  <c r="M300" i="14" s="1"/>
  <c r="L303" i="14"/>
  <c r="L302" i="14" s="1"/>
  <c r="L301" i="14" s="1"/>
  <c r="L300" i="14" s="1"/>
  <c r="J303" i="14"/>
  <c r="J302" i="14" s="1"/>
  <c r="J301" i="14" s="1"/>
  <c r="J300" i="14" s="1"/>
  <c r="I303" i="14"/>
  <c r="I302" i="14" s="1"/>
  <c r="I301" i="14" s="1"/>
  <c r="I300" i="14" s="1"/>
  <c r="G303" i="14"/>
  <c r="G302" i="14" s="1"/>
  <c r="G301" i="14" s="1"/>
  <c r="G300" i="14" s="1"/>
  <c r="F303" i="14"/>
  <c r="F302" i="14" s="1"/>
  <c r="F301" i="14" s="1"/>
  <c r="F300" i="14" s="1"/>
  <c r="L299" i="14"/>
  <c r="N299" i="14" s="1"/>
  <c r="M298" i="14"/>
  <c r="K298" i="14"/>
  <c r="Z297" i="14"/>
  <c r="AB297" i="14" s="1"/>
  <c r="S297" i="14"/>
  <c r="H297" i="14"/>
  <c r="K297" i="14" s="1"/>
  <c r="AA296" i="14"/>
  <c r="Y296" i="14"/>
  <c r="X296" i="14"/>
  <c r="X293" i="14" s="1"/>
  <c r="X292" i="14" s="1"/>
  <c r="X291" i="14" s="1"/>
  <c r="T296" i="14"/>
  <c r="R296" i="14"/>
  <c r="Q296" i="14"/>
  <c r="Q293" i="14" s="1"/>
  <c r="Q292" i="14" s="1"/>
  <c r="Q291" i="14" s="1"/>
  <c r="M296" i="14"/>
  <c r="L296" i="14"/>
  <c r="J296" i="14"/>
  <c r="I296" i="14"/>
  <c r="G296" i="14"/>
  <c r="F296" i="14"/>
  <c r="H295" i="14"/>
  <c r="K295" i="14" s="1"/>
  <c r="AA294" i="14"/>
  <c r="Y294" i="14"/>
  <c r="T294" i="14"/>
  <c r="R294" i="14"/>
  <c r="M294" i="14"/>
  <c r="L294" i="14"/>
  <c r="J294" i="14"/>
  <c r="I294" i="14"/>
  <c r="G294" i="14"/>
  <c r="F294" i="14"/>
  <c r="K289" i="14"/>
  <c r="K288" i="14" s="1"/>
  <c r="K287" i="14" s="1"/>
  <c r="K286" i="14" s="1"/>
  <c r="K285" i="14" s="1"/>
  <c r="AA288" i="14"/>
  <c r="AA287" i="14" s="1"/>
  <c r="AA286" i="14" s="1"/>
  <c r="AA285" i="14" s="1"/>
  <c r="Z288" i="14"/>
  <c r="Z287" i="14" s="1"/>
  <c r="Z286" i="14" s="1"/>
  <c r="Z285" i="14" s="1"/>
  <c r="Y288" i="14"/>
  <c r="Y287" i="14" s="1"/>
  <c r="Y286" i="14" s="1"/>
  <c r="Y285" i="14" s="1"/>
  <c r="X288" i="14"/>
  <c r="X287" i="14" s="1"/>
  <c r="X286" i="14" s="1"/>
  <c r="X285" i="14" s="1"/>
  <c r="T288" i="14"/>
  <c r="T287" i="14" s="1"/>
  <c r="T286" i="14" s="1"/>
  <c r="T285" i="14" s="1"/>
  <c r="S288" i="14"/>
  <c r="S287" i="14" s="1"/>
  <c r="S286" i="14" s="1"/>
  <c r="S285" i="14" s="1"/>
  <c r="R288" i="14"/>
  <c r="R287" i="14" s="1"/>
  <c r="R286" i="14" s="1"/>
  <c r="R285" i="14" s="1"/>
  <c r="Q288" i="14"/>
  <c r="Q287" i="14" s="1"/>
  <c r="Q286" i="14" s="1"/>
  <c r="Q285" i="14" s="1"/>
  <c r="M288" i="14"/>
  <c r="M287" i="14" s="1"/>
  <c r="M286" i="14" s="1"/>
  <c r="M285" i="14" s="1"/>
  <c r="L288" i="14"/>
  <c r="L287" i="14" s="1"/>
  <c r="L286" i="14" s="1"/>
  <c r="L285" i="14" s="1"/>
  <c r="J288" i="14"/>
  <c r="J287" i="14" s="1"/>
  <c r="J286" i="14" s="1"/>
  <c r="J285" i="14" s="1"/>
  <c r="I288" i="14"/>
  <c r="I287" i="14" s="1"/>
  <c r="I286" i="14" s="1"/>
  <c r="I285" i="14" s="1"/>
  <c r="H288" i="14"/>
  <c r="H287" i="14" s="1"/>
  <c r="H286" i="14" s="1"/>
  <c r="H285" i="14" s="1"/>
  <c r="Z284" i="14"/>
  <c r="AB284" i="14" s="1"/>
  <c r="S284" i="14"/>
  <c r="U284" i="14" s="1"/>
  <c r="H284" i="14"/>
  <c r="K284" i="14" s="1"/>
  <c r="AA283" i="14"/>
  <c r="AA282" i="14" s="1"/>
  <c r="AA281" i="14" s="1"/>
  <c r="Y283" i="14"/>
  <c r="Y282" i="14" s="1"/>
  <c r="Y281" i="14" s="1"/>
  <c r="X283" i="14"/>
  <c r="X282" i="14" s="1"/>
  <c r="X281" i="14" s="1"/>
  <c r="T283" i="14"/>
  <c r="T282" i="14" s="1"/>
  <c r="T281" i="14" s="1"/>
  <c r="R283" i="14"/>
  <c r="R282" i="14" s="1"/>
  <c r="R281" i="14" s="1"/>
  <c r="Q283" i="14"/>
  <c r="Q282" i="14" s="1"/>
  <c r="Q281" i="14" s="1"/>
  <c r="M283" i="14"/>
  <c r="M282" i="14" s="1"/>
  <c r="M281" i="14" s="1"/>
  <c r="L283" i="14"/>
  <c r="L282" i="14" s="1"/>
  <c r="L281" i="14" s="1"/>
  <c r="J283" i="14"/>
  <c r="J282" i="14" s="1"/>
  <c r="J281" i="14" s="1"/>
  <c r="I283" i="14"/>
  <c r="I282" i="14" s="1"/>
  <c r="I281" i="14" s="1"/>
  <c r="G283" i="14"/>
  <c r="G282" i="14" s="1"/>
  <c r="G281" i="14" s="1"/>
  <c r="F283" i="14"/>
  <c r="F282" i="14" s="1"/>
  <c r="F281" i="14" s="1"/>
  <c r="Z280" i="14"/>
  <c r="AB280" i="14" s="1"/>
  <c r="S280" i="14"/>
  <c r="H280" i="14"/>
  <c r="K280" i="14" s="1"/>
  <c r="AA279" i="14"/>
  <c r="Y279" i="14"/>
  <c r="X279" i="14"/>
  <c r="T279" i="14"/>
  <c r="R279" i="14"/>
  <c r="Q279" i="14"/>
  <c r="M279" i="14"/>
  <c r="L279" i="14"/>
  <c r="J279" i="14"/>
  <c r="I279" i="14"/>
  <c r="G279" i="14"/>
  <c r="F279" i="14"/>
  <c r="Z278" i="14"/>
  <c r="S278" i="14"/>
  <c r="U278" i="14" s="1"/>
  <c r="H278" i="14"/>
  <c r="K278" i="14" s="1"/>
  <c r="N278" i="14" s="1"/>
  <c r="P278" i="14" s="1"/>
  <c r="H277" i="14"/>
  <c r="AA276" i="14"/>
  <c r="Y276" i="14"/>
  <c r="X276" i="14"/>
  <c r="T276" i="14"/>
  <c r="R276" i="14"/>
  <c r="Q276" i="14"/>
  <c r="M276" i="14"/>
  <c r="L276" i="14"/>
  <c r="J276" i="14"/>
  <c r="I276" i="14"/>
  <c r="G276" i="14"/>
  <c r="F276" i="14"/>
  <c r="X275" i="14"/>
  <c r="Z275" i="14" s="1"/>
  <c r="S275" i="14"/>
  <c r="U275" i="14" s="1"/>
  <c r="M275" i="14"/>
  <c r="M274" i="14" s="1"/>
  <c r="H275" i="14"/>
  <c r="H274" i="14" s="1"/>
  <c r="AA274" i="14"/>
  <c r="Y274" i="14"/>
  <c r="T274" i="14"/>
  <c r="R274" i="14"/>
  <c r="Q274" i="14"/>
  <c r="L274" i="14"/>
  <c r="J274" i="14"/>
  <c r="I274" i="14"/>
  <c r="G274" i="14"/>
  <c r="F274" i="14"/>
  <c r="G272" i="14"/>
  <c r="H272" i="14" s="1"/>
  <c r="AA271" i="14"/>
  <c r="Y271" i="14"/>
  <c r="X271" i="14"/>
  <c r="T271" i="14"/>
  <c r="R271" i="14"/>
  <c r="Q271" i="14"/>
  <c r="M271" i="14"/>
  <c r="L271" i="14"/>
  <c r="J271" i="14"/>
  <c r="I271" i="14"/>
  <c r="G270" i="14"/>
  <c r="AA269" i="14"/>
  <c r="Y269" i="14"/>
  <c r="X269" i="14"/>
  <c r="T269" i="14"/>
  <c r="R269" i="14"/>
  <c r="Q269" i="14"/>
  <c r="M269" i="14"/>
  <c r="L269" i="14"/>
  <c r="J269" i="14"/>
  <c r="I269" i="14"/>
  <c r="Z268" i="14"/>
  <c r="AB268" i="14" s="1"/>
  <c r="Q268" i="14"/>
  <c r="Q267" i="14" s="1"/>
  <c r="L268" i="14"/>
  <c r="L267" i="14" s="1"/>
  <c r="H268" i="14"/>
  <c r="K268" i="14" s="1"/>
  <c r="AA267" i="14"/>
  <c r="Y267" i="14"/>
  <c r="X267" i="14"/>
  <c r="T267" i="14"/>
  <c r="R267" i="14"/>
  <c r="M267" i="14"/>
  <c r="J267" i="14"/>
  <c r="I267" i="14"/>
  <c r="G267" i="14"/>
  <c r="F267" i="14"/>
  <c r="F266" i="14" s="1"/>
  <c r="Z262" i="14"/>
  <c r="AB262" i="14" s="1"/>
  <c r="AD262" i="14" s="1"/>
  <c r="S262" i="14"/>
  <c r="U262" i="14" s="1"/>
  <c r="W262" i="14" s="1"/>
  <c r="H262" i="14"/>
  <c r="K262" i="14" s="1"/>
  <c r="N262" i="14" s="1"/>
  <c r="P262" i="14" s="1"/>
  <c r="Z261" i="14"/>
  <c r="S261" i="14"/>
  <c r="U261" i="14" s="1"/>
  <c r="W261" i="14" s="1"/>
  <c r="H261" i="14"/>
  <c r="AA260" i="14"/>
  <c r="AA259" i="14" s="1"/>
  <c r="AA258" i="14" s="1"/>
  <c r="AA257" i="14" s="1"/>
  <c r="AA256" i="14" s="1"/>
  <c r="Y260" i="14"/>
  <c r="Y259" i="14" s="1"/>
  <c r="Y258" i="14" s="1"/>
  <c r="Y257" i="14" s="1"/>
  <c r="Y256" i="14" s="1"/>
  <c r="X260" i="14"/>
  <c r="X259" i="14" s="1"/>
  <c r="X258" i="14" s="1"/>
  <c r="X257" i="14" s="1"/>
  <c r="X256" i="14" s="1"/>
  <c r="T260" i="14"/>
  <c r="T259" i="14" s="1"/>
  <c r="T258" i="14" s="1"/>
  <c r="T257" i="14" s="1"/>
  <c r="T256" i="14" s="1"/>
  <c r="R260" i="14"/>
  <c r="R259" i="14" s="1"/>
  <c r="R258" i="14" s="1"/>
  <c r="R257" i="14" s="1"/>
  <c r="R256" i="14" s="1"/>
  <c r="Q260" i="14"/>
  <c r="Q259" i="14" s="1"/>
  <c r="Q258" i="14" s="1"/>
  <c r="Q257" i="14" s="1"/>
  <c r="Q256" i="14" s="1"/>
  <c r="M260" i="14"/>
  <c r="M259" i="14" s="1"/>
  <c r="M258" i="14" s="1"/>
  <c r="M257" i="14" s="1"/>
  <c r="M256" i="14" s="1"/>
  <c r="L260" i="14"/>
  <c r="L259" i="14" s="1"/>
  <c r="L258" i="14" s="1"/>
  <c r="L257" i="14" s="1"/>
  <c r="L256" i="14" s="1"/>
  <c r="J260" i="14"/>
  <c r="J259" i="14" s="1"/>
  <c r="J258" i="14" s="1"/>
  <c r="J257" i="14" s="1"/>
  <c r="J256" i="14" s="1"/>
  <c r="I260" i="14"/>
  <c r="I259" i="14" s="1"/>
  <c r="I258" i="14" s="1"/>
  <c r="I257" i="14" s="1"/>
  <c r="I256" i="14" s="1"/>
  <c r="G260" i="14"/>
  <c r="G259" i="14" s="1"/>
  <c r="G258" i="14" s="1"/>
  <c r="G257" i="14" s="1"/>
  <c r="G256" i="14" s="1"/>
  <c r="F260" i="14"/>
  <c r="F259" i="14" s="1"/>
  <c r="F258" i="14" s="1"/>
  <c r="F257" i="14" s="1"/>
  <c r="F256" i="14" s="1"/>
  <c r="Z255" i="14"/>
  <c r="S255" i="14"/>
  <c r="U255" i="14" s="1"/>
  <c r="H255" i="14"/>
  <c r="K255" i="14" s="1"/>
  <c r="AA254" i="14"/>
  <c r="AA253" i="14" s="1"/>
  <c r="AA252" i="14" s="1"/>
  <c r="Y254" i="14"/>
  <c r="Y253" i="14" s="1"/>
  <c r="Y252" i="14" s="1"/>
  <c r="X254" i="14"/>
  <c r="X253" i="14" s="1"/>
  <c r="X252" i="14" s="1"/>
  <c r="T254" i="14"/>
  <c r="T253" i="14" s="1"/>
  <c r="T252" i="14" s="1"/>
  <c r="R254" i="14"/>
  <c r="R253" i="14" s="1"/>
  <c r="R252" i="14" s="1"/>
  <c r="Q254" i="14"/>
  <c r="Q253" i="14" s="1"/>
  <c r="Q252" i="14" s="1"/>
  <c r="M254" i="14"/>
  <c r="M253" i="14" s="1"/>
  <c r="M252" i="14" s="1"/>
  <c r="L254" i="14"/>
  <c r="L253" i="14" s="1"/>
  <c r="L252" i="14" s="1"/>
  <c r="J254" i="14"/>
  <c r="J253" i="14" s="1"/>
  <c r="J252" i="14" s="1"/>
  <c r="I254" i="14"/>
  <c r="I253" i="14" s="1"/>
  <c r="I252" i="14" s="1"/>
  <c r="G254" i="14"/>
  <c r="G253" i="14" s="1"/>
  <c r="G252" i="14" s="1"/>
  <c r="F254" i="14"/>
  <c r="F253" i="14" s="1"/>
  <c r="F252" i="14" s="1"/>
  <c r="Z251" i="14"/>
  <c r="AB251" i="14" s="1"/>
  <c r="S251" i="14"/>
  <c r="U251" i="14" s="1"/>
  <c r="H251" i="14"/>
  <c r="AA250" i="14"/>
  <c r="AA249" i="14" s="1"/>
  <c r="AA248" i="14" s="1"/>
  <c r="Y250" i="14"/>
  <c r="Y249" i="14" s="1"/>
  <c r="Y248" i="14" s="1"/>
  <c r="X250" i="14"/>
  <c r="X249" i="14" s="1"/>
  <c r="X248" i="14" s="1"/>
  <c r="T250" i="14"/>
  <c r="T249" i="14" s="1"/>
  <c r="T248" i="14" s="1"/>
  <c r="R250" i="14"/>
  <c r="R249" i="14" s="1"/>
  <c r="R248" i="14" s="1"/>
  <c r="Q250" i="14"/>
  <c r="Q249" i="14" s="1"/>
  <c r="Q248" i="14" s="1"/>
  <c r="M250" i="14"/>
  <c r="M249" i="14" s="1"/>
  <c r="M248" i="14" s="1"/>
  <c r="L250" i="14"/>
  <c r="L249" i="14" s="1"/>
  <c r="L248" i="14" s="1"/>
  <c r="J250" i="14"/>
  <c r="J249" i="14" s="1"/>
  <c r="J248" i="14" s="1"/>
  <c r="I250" i="14"/>
  <c r="I249" i="14" s="1"/>
  <c r="I248" i="14" s="1"/>
  <c r="G250" i="14"/>
  <c r="G249" i="14" s="1"/>
  <c r="G248" i="14" s="1"/>
  <c r="F250" i="14"/>
  <c r="F249" i="14" s="1"/>
  <c r="F248" i="14" s="1"/>
  <c r="Z245" i="14"/>
  <c r="AB245" i="14" s="1"/>
  <c r="S245" i="14"/>
  <c r="H245" i="14"/>
  <c r="H244" i="14" s="1"/>
  <c r="H243" i="14" s="1"/>
  <c r="H242" i="14" s="1"/>
  <c r="H241" i="14" s="1"/>
  <c r="AA244" i="14"/>
  <c r="AA243" i="14" s="1"/>
  <c r="AA242" i="14" s="1"/>
  <c r="AA241" i="14" s="1"/>
  <c r="Y244" i="14"/>
  <c r="Y243" i="14" s="1"/>
  <c r="Y242" i="14" s="1"/>
  <c r="Y241" i="14" s="1"/>
  <c r="X244" i="14"/>
  <c r="X243" i="14" s="1"/>
  <c r="X242" i="14" s="1"/>
  <c r="X241" i="14" s="1"/>
  <c r="T244" i="14"/>
  <c r="T243" i="14" s="1"/>
  <c r="T242" i="14" s="1"/>
  <c r="T241" i="14" s="1"/>
  <c r="R244" i="14"/>
  <c r="R243" i="14" s="1"/>
  <c r="R242" i="14" s="1"/>
  <c r="R241" i="14" s="1"/>
  <c r="Q244" i="14"/>
  <c r="Q243" i="14" s="1"/>
  <c r="Q242" i="14" s="1"/>
  <c r="Q241" i="14" s="1"/>
  <c r="M244" i="14"/>
  <c r="M243" i="14" s="1"/>
  <c r="M242" i="14" s="1"/>
  <c r="M241" i="14" s="1"/>
  <c r="L244" i="14"/>
  <c r="L243" i="14" s="1"/>
  <c r="L242" i="14" s="1"/>
  <c r="L241" i="14" s="1"/>
  <c r="J244" i="14"/>
  <c r="J243" i="14" s="1"/>
  <c r="J242" i="14" s="1"/>
  <c r="J241" i="14" s="1"/>
  <c r="I244" i="14"/>
  <c r="I243" i="14" s="1"/>
  <c r="I242" i="14" s="1"/>
  <c r="I241" i="14" s="1"/>
  <c r="G244" i="14"/>
  <c r="G243" i="14" s="1"/>
  <c r="G242" i="14" s="1"/>
  <c r="G241" i="14" s="1"/>
  <c r="F244" i="14"/>
  <c r="F243" i="14" s="1"/>
  <c r="F242" i="14" s="1"/>
  <c r="F241" i="14" s="1"/>
  <c r="K240" i="14"/>
  <c r="N240" i="14" s="1"/>
  <c r="AA239" i="14"/>
  <c r="AA238" i="14" s="1"/>
  <c r="AA237" i="14" s="1"/>
  <c r="AA236" i="14" s="1"/>
  <c r="Z239" i="14"/>
  <c r="Z238" i="14" s="1"/>
  <c r="Z237" i="14" s="1"/>
  <c r="Z236" i="14" s="1"/>
  <c r="Y239" i="14"/>
  <c r="Y238" i="14" s="1"/>
  <c r="Y237" i="14" s="1"/>
  <c r="Y236" i="14" s="1"/>
  <c r="X239" i="14"/>
  <c r="X238" i="14" s="1"/>
  <c r="X237" i="14" s="1"/>
  <c r="X236" i="14" s="1"/>
  <c r="T239" i="14"/>
  <c r="T238" i="14" s="1"/>
  <c r="T237" i="14" s="1"/>
  <c r="T236" i="14" s="1"/>
  <c r="S239" i="14"/>
  <c r="S238" i="14" s="1"/>
  <c r="S237" i="14" s="1"/>
  <c r="S236" i="14" s="1"/>
  <c r="R239" i="14"/>
  <c r="R238" i="14" s="1"/>
  <c r="R237" i="14" s="1"/>
  <c r="R236" i="14" s="1"/>
  <c r="Q239" i="14"/>
  <c r="Q238" i="14" s="1"/>
  <c r="Q237" i="14" s="1"/>
  <c r="Q236" i="14" s="1"/>
  <c r="M239" i="14"/>
  <c r="M238" i="14" s="1"/>
  <c r="M237" i="14" s="1"/>
  <c r="M236" i="14" s="1"/>
  <c r="L239" i="14"/>
  <c r="L238" i="14" s="1"/>
  <c r="L237" i="14" s="1"/>
  <c r="L236" i="14" s="1"/>
  <c r="J239" i="14"/>
  <c r="J238" i="14" s="1"/>
  <c r="J237" i="14" s="1"/>
  <c r="J236" i="14" s="1"/>
  <c r="I239" i="14"/>
  <c r="I238" i="14" s="1"/>
  <c r="I237" i="14" s="1"/>
  <c r="I236" i="14" s="1"/>
  <c r="H239" i="14"/>
  <c r="H238" i="14" s="1"/>
  <c r="H237" i="14" s="1"/>
  <c r="H236" i="14" s="1"/>
  <c r="Z235" i="14"/>
  <c r="S235" i="14"/>
  <c r="U235" i="14" s="1"/>
  <c r="H235" i="14"/>
  <c r="AA234" i="14"/>
  <c r="AA233" i="14" s="1"/>
  <c r="Y234" i="14"/>
  <c r="Y233" i="14" s="1"/>
  <c r="X234" i="14"/>
  <c r="X233" i="14" s="1"/>
  <c r="T234" i="14"/>
  <c r="T233" i="14" s="1"/>
  <c r="R234" i="14"/>
  <c r="R233" i="14" s="1"/>
  <c r="Q234" i="14"/>
  <c r="Q233" i="14" s="1"/>
  <c r="M234" i="14"/>
  <c r="M233" i="14" s="1"/>
  <c r="L234" i="14"/>
  <c r="L233" i="14" s="1"/>
  <c r="J234" i="14"/>
  <c r="J233" i="14" s="1"/>
  <c r="I234" i="14"/>
  <c r="I233" i="14" s="1"/>
  <c r="G234" i="14"/>
  <c r="G233" i="14" s="1"/>
  <c r="F234" i="14"/>
  <c r="F233" i="14" s="1"/>
  <c r="Z232" i="14"/>
  <c r="S232" i="14"/>
  <c r="U232" i="14" s="1"/>
  <c r="H232" i="14"/>
  <c r="K232" i="14" s="1"/>
  <c r="AA231" i="14"/>
  <c r="AA230" i="14" s="1"/>
  <c r="Y231" i="14"/>
  <c r="Y230" i="14" s="1"/>
  <c r="X231" i="14"/>
  <c r="X230" i="14" s="1"/>
  <c r="T231" i="14"/>
  <c r="T230" i="14" s="1"/>
  <c r="R231" i="14"/>
  <c r="R230" i="14" s="1"/>
  <c r="Q231" i="14"/>
  <c r="Q230" i="14" s="1"/>
  <c r="M231" i="14"/>
  <c r="M230" i="14" s="1"/>
  <c r="L231" i="14"/>
  <c r="L230" i="14" s="1"/>
  <c r="J231" i="14"/>
  <c r="J230" i="14" s="1"/>
  <c r="I231" i="14"/>
  <c r="I230" i="14" s="1"/>
  <c r="G231" i="14"/>
  <c r="G230" i="14" s="1"/>
  <c r="F231" i="14"/>
  <c r="F230" i="14" s="1"/>
  <c r="H227" i="14"/>
  <c r="K227" i="14" s="1"/>
  <c r="AA226" i="14"/>
  <c r="Y226" i="14"/>
  <c r="T226" i="14"/>
  <c r="R226" i="14"/>
  <c r="M226" i="14"/>
  <c r="L226" i="14"/>
  <c r="J226" i="14"/>
  <c r="I226" i="14"/>
  <c r="G226" i="14"/>
  <c r="F226" i="14"/>
  <c r="H225" i="14"/>
  <c r="K225" i="14" s="1"/>
  <c r="AA224" i="14"/>
  <c r="Y224" i="14"/>
  <c r="T224" i="14"/>
  <c r="R224" i="14"/>
  <c r="M224" i="14"/>
  <c r="L224" i="14"/>
  <c r="J224" i="14"/>
  <c r="I224" i="14"/>
  <c r="G224" i="14"/>
  <c r="F224" i="14"/>
  <c r="Z223" i="14"/>
  <c r="AB223" i="14" s="1"/>
  <c r="S223" i="14"/>
  <c r="U223" i="14" s="1"/>
  <c r="H223" i="14"/>
  <c r="K223" i="14" s="1"/>
  <c r="K222" i="14" s="1"/>
  <c r="AA222" i="14"/>
  <c r="Y222" i="14"/>
  <c r="X222" i="14"/>
  <c r="T222" i="14"/>
  <c r="R222" i="14"/>
  <c r="Q222" i="14"/>
  <c r="M222" i="14"/>
  <c r="L222" i="14"/>
  <c r="J222" i="14"/>
  <c r="I222" i="14"/>
  <c r="G222" i="14"/>
  <c r="F222" i="14"/>
  <c r="Z221" i="14"/>
  <c r="AB221" i="14" s="1"/>
  <c r="S221" i="14"/>
  <c r="H221" i="14"/>
  <c r="K221" i="14" s="1"/>
  <c r="AA220" i="14"/>
  <c r="Y220" i="14"/>
  <c r="X220" i="14"/>
  <c r="T220" i="14"/>
  <c r="R220" i="14"/>
  <c r="Q220" i="14"/>
  <c r="M220" i="14"/>
  <c r="L220" i="14"/>
  <c r="J220" i="14"/>
  <c r="I220" i="14"/>
  <c r="G220" i="14"/>
  <c r="F220" i="14"/>
  <c r="Z214" i="14"/>
  <c r="AB214" i="14" s="1"/>
  <c r="S214" i="14"/>
  <c r="S213" i="14" s="1"/>
  <c r="S212" i="14" s="1"/>
  <c r="H214" i="14"/>
  <c r="H213" i="14" s="1"/>
  <c r="H212" i="14" s="1"/>
  <c r="AA213" i="14"/>
  <c r="AA212" i="14" s="1"/>
  <c r="Y213" i="14"/>
  <c r="Y212" i="14" s="1"/>
  <c r="X213" i="14"/>
  <c r="X212" i="14" s="1"/>
  <c r="T213" i="14"/>
  <c r="T212" i="14" s="1"/>
  <c r="R213" i="14"/>
  <c r="R212" i="14" s="1"/>
  <c r="Q213" i="14"/>
  <c r="Q212" i="14" s="1"/>
  <c r="M213" i="14"/>
  <c r="M212" i="14" s="1"/>
  <c r="L213" i="14"/>
  <c r="L212" i="14" s="1"/>
  <c r="J213" i="14"/>
  <c r="J212" i="14" s="1"/>
  <c r="I213" i="14"/>
  <c r="I212" i="14" s="1"/>
  <c r="G213" i="14"/>
  <c r="G212" i="14" s="1"/>
  <c r="F213" i="14"/>
  <c r="F212" i="14" s="1"/>
  <c r="Z211" i="14"/>
  <c r="Z210" i="14" s="1"/>
  <c r="S211" i="14"/>
  <c r="U211" i="14" s="1"/>
  <c r="H211" i="14"/>
  <c r="K211" i="14" s="1"/>
  <c r="AA210" i="14"/>
  <c r="Y210" i="14"/>
  <c r="X210" i="14"/>
  <c r="T210" i="14"/>
  <c r="R210" i="14"/>
  <c r="Q210" i="14"/>
  <c r="M210" i="14"/>
  <c r="L210" i="14"/>
  <c r="J210" i="14"/>
  <c r="I210" i="14"/>
  <c r="G210" i="14"/>
  <c r="F210" i="14"/>
  <c r="Z209" i="14"/>
  <c r="AB209" i="14" s="1"/>
  <c r="S209" i="14"/>
  <c r="U209" i="14" s="1"/>
  <c r="H209" i="14"/>
  <c r="K209" i="14" s="1"/>
  <c r="AA208" i="14"/>
  <c r="Y208" i="14"/>
  <c r="X208" i="14"/>
  <c r="T208" i="14"/>
  <c r="R208" i="14"/>
  <c r="Q208" i="14"/>
  <c r="M208" i="14"/>
  <c r="L208" i="14"/>
  <c r="J208" i="14"/>
  <c r="I208" i="14"/>
  <c r="G208" i="14"/>
  <c r="F208" i="14"/>
  <c r="Z207" i="14"/>
  <c r="AB207" i="14" s="1"/>
  <c r="S207" i="14"/>
  <c r="U207" i="14" s="1"/>
  <c r="H207" i="14"/>
  <c r="K207" i="14" s="1"/>
  <c r="K206" i="14" s="1"/>
  <c r="AA206" i="14"/>
  <c r="Y206" i="14"/>
  <c r="X206" i="14"/>
  <c r="T206" i="14"/>
  <c r="R206" i="14"/>
  <c r="Q206" i="14"/>
  <c r="M206" i="14"/>
  <c r="L206" i="14"/>
  <c r="J206" i="14"/>
  <c r="I206" i="14"/>
  <c r="G206" i="14"/>
  <c r="F206" i="14"/>
  <c r="Z205" i="14"/>
  <c r="AB205" i="14" s="1"/>
  <c r="S205" i="14"/>
  <c r="H205" i="14"/>
  <c r="K205" i="14" s="1"/>
  <c r="AA204" i="14"/>
  <c r="Y204" i="14"/>
  <c r="X204" i="14"/>
  <c r="T204" i="14"/>
  <c r="R204" i="14"/>
  <c r="Q204" i="14"/>
  <c r="M204" i="14"/>
  <c r="L204" i="14"/>
  <c r="J204" i="14"/>
  <c r="I204" i="14"/>
  <c r="G204" i="14"/>
  <c r="F204" i="14"/>
  <c r="Z199" i="14"/>
  <c r="AB199" i="14" s="1"/>
  <c r="AD199" i="14" s="1"/>
  <c r="S199" i="14"/>
  <c r="U199" i="14" s="1"/>
  <c r="W199" i="14" s="1"/>
  <c r="H199" i="14"/>
  <c r="K199" i="14" s="1"/>
  <c r="N199" i="14" s="1"/>
  <c r="P199" i="14" s="1"/>
  <c r="Z198" i="14"/>
  <c r="AB198" i="14" s="1"/>
  <c r="AD198" i="14" s="1"/>
  <c r="S198" i="14"/>
  <c r="U198" i="14" s="1"/>
  <c r="W198" i="14" s="1"/>
  <c r="H198" i="14"/>
  <c r="K198" i="14" s="1"/>
  <c r="N198" i="14" s="1"/>
  <c r="P198" i="14" s="1"/>
  <c r="Z197" i="14"/>
  <c r="AB197" i="14" s="1"/>
  <c r="AD197" i="14" s="1"/>
  <c r="S197" i="14"/>
  <c r="U197" i="14" s="1"/>
  <c r="H197" i="14"/>
  <c r="AA196" i="14"/>
  <c r="AA195" i="14" s="1"/>
  <c r="AA194" i="14" s="1"/>
  <c r="Y196" i="14"/>
  <c r="Y195" i="14" s="1"/>
  <c r="Y194" i="14" s="1"/>
  <c r="X196" i="14"/>
  <c r="X195" i="14" s="1"/>
  <c r="X194" i="14" s="1"/>
  <c r="T196" i="14"/>
  <c r="T195" i="14" s="1"/>
  <c r="T194" i="14" s="1"/>
  <c r="R196" i="14"/>
  <c r="R195" i="14" s="1"/>
  <c r="R194" i="14" s="1"/>
  <c r="Q196" i="14"/>
  <c r="Q195" i="14" s="1"/>
  <c r="Q194" i="14" s="1"/>
  <c r="M196" i="14"/>
  <c r="M195" i="14" s="1"/>
  <c r="M194" i="14" s="1"/>
  <c r="L196" i="14"/>
  <c r="L195" i="14" s="1"/>
  <c r="L194" i="14" s="1"/>
  <c r="J196" i="14"/>
  <c r="J195" i="14" s="1"/>
  <c r="J194" i="14" s="1"/>
  <c r="I196" i="14"/>
  <c r="I195" i="14" s="1"/>
  <c r="I194" i="14" s="1"/>
  <c r="G196" i="14"/>
  <c r="G195" i="14" s="1"/>
  <c r="G194" i="14" s="1"/>
  <c r="F196" i="14"/>
  <c r="F195" i="14" s="1"/>
  <c r="F194" i="14" s="1"/>
  <c r="Z193" i="14"/>
  <c r="AB193" i="14" s="1"/>
  <c r="S193" i="14"/>
  <c r="U193" i="14" s="1"/>
  <c r="H193" i="14"/>
  <c r="H192" i="14" s="1"/>
  <c r="AA192" i="14"/>
  <c r="Y192" i="14"/>
  <c r="X192" i="14"/>
  <c r="T192" i="14"/>
  <c r="R192" i="14"/>
  <c r="Q192" i="14"/>
  <c r="M192" i="14"/>
  <c r="L192" i="14"/>
  <c r="J192" i="14"/>
  <c r="I192" i="14"/>
  <c r="G192" i="14"/>
  <c r="F192" i="14"/>
  <c r="Z191" i="14"/>
  <c r="AB191" i="14" s="1"/>
  <c r="AD191" i="14" s="1"/>
  <c r="S191" i="14"/>
  <c r="U191" i="14" s="1"/>
  <c r="W191" i="14" s="1"/>
  <c r="H191" i="14"/>
  <c r="K191" i="14" s="1"/>
  <c r="Z190" i="14"/>
  <c r="S190" i="14"/>
  <c r="U190" i="14" s="1"/>
  <c r="W190" i="14" s="1"/>
  <c r="H190" i="14"/>
  <c r="K190" i="14" s="1"/>
  <c r="N190" i="14" s="1"/>
  <c r="P190" i="14" s="1"/>
  <c r="AA189" i="14"/>
  <c r="Y189" i="14"/>
  <c r="X189" i="14"/>
  <c r="T189" i="14"/>
  <c r="R189" i="14"/>
  <c r="Q189" i="14"/>
  <c r="M189" i="14"/>
  <c r="L189" i="14"/>
  <c r="J189" i="14"/>
  <c r="I189" i="14"/>
  <c r="G189" i="14"/>
  <c r="F189" i="14"/>
  <c r="Z184" i="14"/>
  <c r="AB184" i="14" s="1"/>
  <c r="AD184" i="14" s="1"/>
  <c r="S184" i="14"/>
  <c r="U184" i="14" s="1"/>
  <c r="W184" i="14" s="1"/>
  <c r="H184" i="14"/>
  <c r="K184" i="14" s="1"/>
  <c r="N184" i="14" s="1"/>
  <c r="P184" i="14" s="1"/>
  <c r="Z183" i="14"/>
  <c r="AB183" i="14" s="1"/>
  <c r="AD183" i="14" s="1"/>
  <c r="Q183" i="14"/>
  <c r="Q181" i="14" s="1"/>
  <c r="Q180" i="14" s="1"/>
  <c r="Q179" i="14" s="1"/>
  <c r="H183" i="14"/>
  <c r="K183" i="14" s="1"/>
  <c r="Z182" i="14"/>
  <c r="AB182" i="14" s="1"/>
  <c r="AD182" i="14" s="1"/>
  <c r="S182" i="14"/>
  <c r="U182" i="14" s="1"/>
  <c r="W182" i="14" s="1"/>
  <c r="H182" i="14"/>
  <c r="K182" i="14" s="1"/>
  <c r="N182" i="14" s="1"/>
  <c r="P182" i="14" s="1"/>
  <c r="AA181" i="14"/>
  <c r="AA180" i="14" s="1"/>
  <c r="AA179" i="14" s="1"/>
  <c r="Y181" i="14"/>
  <c r="Y180" i="14" s="1"/>
  <c r="Y179" i="14" s="1"/>
  <c r="X181" i="14"/>
  <c r="X180" i="14" s="1"/>
  <c r="X179" i="14" s="1"/>
  <c r="T181" i="14"/>
  <c r="T180" i="14" s="1"/>
  <c r="T179" i="14" s="1"/>
  <c r="R181" i="14"/>
  <c r="R180" i="14" s="1"/>
  <c r="R179" i="14" s="1"/>
  <c r="M181" i="14"/>
  <c r="M180" i="14" s="1"/>
  <c r="M179" i="14" s="1"/>
  <c r="L181" i="14"/>
  <c r="L180" i="14" s="1"/>
  <c r="L179" i="14" s="1"/>
  <c r="J181" i="14"/>
  <c r="J180" i="14" s="1"/>
  <c r="J179" i="14" s="1"/>
  <c r="I181" i="14"/>
  <c r="I180" i="14" s="1"/>
  <c r="I179" i="14" s="1"/>
  <c r="G181" i="14"/>
  <c r="G180" i="14" s="1"/>
  <c r="G179" i="14" s="1"/>
  <c r="F181" i="14"/>
  <c r="F180" i="14" s="1"/>
  <c r="F179" i="14" s="1"/>
  <c r="Z178" i="14"/>
  <c r="AB178" i="14" s="1"/>
  <c r="S178" i="14"/>
  <c r="U178" i="14" s="1"/>
  <c r="H178" i="14"/>
  <c r="K178" i="14" s="1"/>
  <c r="N178" i="14" s="1"/>
  <c r="AA177" i="14"/>
  <c r="AA176" i="14" s="1"/>
  <c r="AA175" i="14" s="1"/>
  <c r="Y177" i="14"/>
  <c r="Y176" i="14" s="1"/>
  <c r="Y175" i="14" s="1"/>
  <c r="X177" i="14"/>
  <c r="X176" i="14" s="1"/>
  <c r="X175" i="14" s="1"/>
  <c r="T177" i="14"/>
  <c r="T176" i="14" s="1"/>
  <c r="T175" i="14" s="1"/>
  <c r="R177" i="14"/>
  <c r="R176" i="14" s="1"/>
  <c r="R175" i="14" s="1"/>
  <c r="Q177" i="14"/>
  <c r="Q176" i="14" s="1"/>
  <c r="Q175" i="14" s="1"/>
  <c r="M177" i="14"/>
  <c r="M176" i="14" s="1"/>
  <c r="M175" i="14" s="1"/>
  <c r="L177" i="14"/>
  <c r="L176" i="14" s="1"/>
  <c r="L175" i="14" s="1"/>
  <c r="J177" i="14"/>
  <c r="J176" i="14" s="1"/>
  <c r="J175" i="14" s="1"/>
  <c r="I177" i="14"/>
  <c r="I176" i="14" s="1"/>
  <c r="I175" i="14" s="1"/>
  <c r="G177" i="14"/>
  <c r="G176" i="14" s="1"/>
  <c r="G175" i="14" s="1"/>
  <c r="F177" i="14"/>
  <c r="F176" i="14" s="1"/>
  <c r="F175" i="14" s="1"/>
  <c r="G171" i="14"/>
  <c r="H171" i="14" s="1"/>
  <c r="K171" i="14" s="1"/>
  <c r="AA170" i="14"/>
  <c r="Y170" i="14"/>
  <c r="T170" i="14"/>
  <c r="R170" i="14"/>
  <c r="M170" i="14"/>
  <c r="L170" i="14"/>
  <c r="J170" i="14"/>
  <c r="I170" i="14"/>
  <c r="G170" i="14"/>
  <c r="F170" i="14"/>
  <c r="G169" i="14"/>
  <c r="AA168" i="14"/>
  <c r="Y168" i="14"/>
  <c r="T168" i="14"/>
  <c r="R168" i="14"/>
  <c r="M168" i="14"/>
  <c r="L168" i="14"/>
  <c r="J168" i="14"/>
  <c r="I168" i="14"/>
  <c r="F168" i="14"/>
  <c r="Z166" i="14"/>
  <c r="S166" i="14"/>
  <c r="U166" i="14" s="1"/>
  <c r="H166" i="14"/>
  <c r="K166" i="14" s="1"/>
  <c r="N166" i="14" s="1"/>
  <c r="AA165" i="14"/>
  <c r="Y165" i="14"/>
  <c r="X165" i="14"/>
  <c r="T165" i="14"/>
  <c r="R165" i="14"/>
  <c r="Q165" i="14"/>
  <c r="M165" i="14"/>
  <c r="L165" i="14"/>
  <c r="J165" i="14"/>
  <c r="I165" i="14"/>
  <c r="G165" i="14"/>
  <c r="F165" i="14"/>
  <c r="Z164" i="14"/>
  <c r="S164" i="14"/>
  <c r="U164" i="14" s="1"/>
  <c r="H164" i="14"/>
  <c r="K164" i="14" s="1"/>
  <c r="N164" i="14" s="1"/>
  <c r="AA163" i="14"/>
  <c r="Y163" i="14"/>
  <c r="X163" i="14"/>
  <c r="T163" i="14"/>
  <c r="R163" i="14"/>
  <c r="Q163" i="14"/>
  <c r="M163" i="14"/>
  <c r="L163" i="14"/>
  <c r="J163" i="14"/>
  <c r="I163" i="14"/>
  <c r="G163" i="14"/>
  <c r="F163" i="14"/>
  <c r="X162" i="14"/>
  <c r="Z162" i="14" s="1"/>
  <c r="AB162" i="14" s="1"/>
  <c r="Q162" i="14"/>
  <c r="S162" i="14" s="1"/>
  <c r="F162" i="14"/>
  <c r="H162" i="14" s="1"/>
  <c r="AA161" i="14"/>
  <c r="Y161" i="14"/>
  <c r="T161" i="14"/>
  <c r="R161" i="14"/>
  <c r="M161" i="14"/>
  <c r="L161" i="14"/>
  <c r="J161" i="14"/>
  <c r="I161" i="14"/>
  <c r="G161" i="14"/>
  <c r="Z159" i="14"/>
  <c r="AB159" i="14" s="1"/>
  <c r="S159" i="14"/>
  <c r="U159" i="14" s="1"/>
  <c r="H159" i="14"/>
  <c r="K159" i="14" s="1"/>
  <c r="N159" i="14" s="1"/>
  <c r="AA158" i="14"/>
  <c r="Y158" i="14"/>
  <c r="X158" i="14"/>
  <c r="T158" i="14"/>
  <c r="R158" i="14"/>
  <c r="Q158" i="14"/>
  <c r="M158" i="14"/>
  <c r="L158" i="14"/>
  <c r="J158" i="14"/>
  <c r="I158" i="14"/>
  <c r="G158" i="14"/>
  <c r="F158" i="14"/>
  <c r="Z157" i="14"/>
  <c r="AB157" i="14" s="1"/>
  <c r="S157" i="14"/>
  <c r="U157" i="14" s="1"/>
  <c r="H157" i="14"/>
  <c r="K157" i="14" s="1"/>
  <c r="N157" i="14" s="1"/>
  <c r="AA156" i="14"/>
  <c r="Y156" i="14"/>
  <c r="X156" i="14"/>
  <c r="T156" i="14"/>
  <c r="R156" i="14"/>
  <c r="Q156" i="14"/>
  <c r="M156" i="14"/>
  <c r="L156" i="14"/>
  <c r="J156" i="14"/>
  <c r="I156" i="14"/>
  <c r="G156" i="14"/>
  <c r="F156" i="14"/>
  <c r="J155" i="14"/>
  <c r="K155" i="14" s="1"/>
  <c r="K154" i="14" s="1"/>
  <c r="M154" i="14"/>
  <c r="L154" i="14"/>
  <c r="I154" i="14"/>
  <c r="Z153" i="14"/>
  <c r="AB153" i="14" s="1"/>
  <c r="S153" i="14"/>
  <c r="H153" i="14"/>
  <c r="K153" i="14" s="1"/>
  <c r="AA152" i="14"/>
  <c r="Y152" i="14"/>
  <c r="X152" i="14"/>
  <c r="T152" i="14"/>
  <c r="R152" i="14"/>
  <c r="Q152" i="14"/>
  <c r="M152" i="14"/>
  <c r="L152" i="14"/>
  <c r="J152" i="14"/>
  <c r="I152" i="14"/>
  <c r="G152" i="14"/>
  <c r="F152" i="14"/>
  <c r="Z151" i="14"/>
  <c r="AB151" i="14" s="1"/>
  <c r="S151" i="14"/>
  <c r="U151" i="14" s="1"/>
  <c r="H151" i="14"/>
  <c r="H150" i="14" s="1"/>
  <c r="AA150" i="14"/>
  <c r="Y150" i="14"/>
  <c r="X150" i="14"/>
  <c r="T150" i="14"/>
  <c r="R150" i="14"/>
  <c r="Q150" i="14"/>
  <c r="M150" i="14"/>
  <c r="L150" i="14"/>
  <c r="J150" i="14"/>
  <c r="I150" i="14"/>
  <c r="G150" i="14"/>
  <c r="F150" i="14"/>
  <c r="Z149" i="14"/>
  <c r="AB149" i="14" s="1"/>
  <c r="S149" i="14"/>
  <c r="U149" i="14" s="1"/>
  <c r="H149" i="14"/>
  <c r="K149" i="14" s="1"/>
  <c r="AA148" i="14"/>
  <c r="Y148" i="14"/>
  <c r="X148" i="14"/>
  <c r="T148" i="14"/>
  <c r="R148" i="14"/>
  <c r="Q148" i="14"/>
  <c r="M148" i="14"/>
  <c r="L148" i="14"/>
  <c r="J148" i="14"/>
  <c r="I148" i="14"/>
  <c r="G148" i="14"/>
  <c r="F148" i="14"/>
  <c r="Z145" i="14"/>
  <c r="AB145" i="14" s="1"/>
  <c r="AD145" i="14" s="1"/>
  <c r="S145" i="14"/>
  <c r="U145" i="14" s="1"/>
  <c r="W145" i="14" s="1"/>
  <c r="H145" i="14"/>
  <c r="K145" i="14" s="1"/>
  <c r="N145" i="14" s="1"/>
  <c r="P145" i="14" s="1"/>
  <c r="Z144" i="14"/>
  <c r="S144" i="14"/>
  <c r="H144" i="14"/>
  <c r="K144" i="14" s="1"/>
  <c r="N144" i="14" s="1"/>
  <c r="P144" i="14" s="1"/>
  <c r="AA143" i="14"/>
  <c r="AA142" i="14" s="1"/>
  <c r="AA141" i="14" s="1"/>
  <c r="Y143" i="14"/>
  <c r="Y142" i="14" s="1"/>
  <c r="Y141" i="14" s="1"/>
  <c r="X143" i="14"/>
  <c r="X142" i="14" s="1"/>
  <c r="X141" i="14" s="1"/>
  <c r="T143" i="14"/>
  <c r="T142" i="14" s="1"/>
  <c r="T141" i="14" s="1"/>
  <c r="R143" i="14"/>
  <c r="R142" i="14" s="1"/>
  <c r="R141" i="14" s="1"/>
  <c r="Q143" i="14"/>
  <c r="Q142" i="14" s="1"/>
  <c r="Q141" i="14" s="1"/>
  <c r="M143" i="14"/>
  <c r="M142" i="14" s="1"/>
  <c r="M141" i="14" s="1"/>
  <c r="L143" i="14"/>
  <c r="L142" i="14" s="1"/>
  <c r="L141" i="14" s="1"/>
  <c r="J143" i="14"/>
  <c r="J142" i="14" s="1"/>
  <c r="J141" i="14" s="1"/>
  <c r="I143" i="14"/>
  <c r="I142" i="14" s="1"/>
  <c r="I141" i="14" s="1"/>
  <c r="G143" i="14"/>
  <c r="G142" i="14" s="1"/>
  <c r="G141" i="14" s="1"/>
  <c r="F143" i="14"/>
  <c r="F142" i="14" s="1"/>
  <c r="F141" i="14" s="1"/>
  <c r="Z139" i="14"/>
  <c r="AB139" i="14" s="1"/>
  <c r="S139" i="14"/>
  <c r="U139" i="14" s="1"/>
  <c r="H139" i="14"/>
  <c r="AA138" i="14"/>
  <c r="AA137" i="14" s="1"/>
  <c r="AA136" i="14" s="1"/>
  <c r="Y138" i="14"/>
  <c r="Y137" i="14" s="1"/>
  <c r="Y136" i="14" s="1"/>
  <c r="X138" i="14"/>
  <c r="X137" i="14" s="1"/>
  <c r="X136" i="14" s="1"/>
  <c r="T138" i="14"/>
  <c r="T137" i="14" s="1"/>
  <c r="T136" i="14" s="1"/>
  <c r="R138" i="14"/>
  <c r="R137" i="14" s="1"/>
  <c r="R136" i="14" s="1"/>
  <c r="Q138" i="14"/>
  <c r="Q137" i="14" s="1"/>
  <c r="Q136" i="14" s="1"/>
  <c r="M138" i="14"/>
  <c r="M137" i="14" s="1"/>
  <c r="M136" i="14" s="1"/>
  <c r="L138" i="14"/>
  <c r="L137" i="14" s="1"/>
  <c r="L136" i="14" s="1"/>
  <c r="J138" i="14"/>
  <c r="J137" i="14" s="1"/>
  <c r="J136" i="14" s="1"/>
  <c r="I138" i="14"/>
  <c r="I137" i="14" s="1"/>
  <c r="I136" i="14" s="1"/>
  <c r="G138" i="14"/>
  <c r="G137" i="14" s="1"/>
  <c r="G136" i="14" s="1"/>
  <c r="F138" i="14"/>
  <c r="F137" i="14" s="1"/>
  <c r="F136" i="14" s="1"/>
  <c r="H135" i="14"/>
  <c r="H134" i="14" s="1"/>
  <c r="AA134" i="14"/>
  <c r="Y134" i="14"/>
  <c r="T134" i="14"/>
  <c r="R134" i="14"/>
  <c r="M134" i="14"/>
  <c r="L134" i="14"/>
  <c r="J134" i="14"/>
  <c r="I134" i="14"/>
  <c r="G134" i="14"/>
  <c r="F134" i="14"/>
  <c r="Z133" i="14"/>
  <c r="AB133" i="14" s="1"/>
  <c r="S133" i="14"/>
  <c r="U133" i="14" s="1"/>
  <c r="H133" i="14"/>
  <c r="H132" i="14" s="1"/>
  <c r="AA132" i="14"/>
  <c r="Y132" i="14"/>
  <c r="X132" i="14"/>
  <c r="T132" i="14"/>
  <c r="R132" i="14"/>
  <c r="Q132" i="14"/>
  <c r="M132" i="14"/>
  <c r="L132" i="14"/>
  <c r="J132" i="14"/>
  <c r="I132" i="14"/>
  <c r="G132" i="14"/>
  <c r="F132" i="14"/>
  <c r="Z131" i="14"/>
  <c r="AB131" i="14" s="1"/>
  <c r="AD131" i="14" s="1"/>
  <c r="S131" i="14"/>
  <c r="U131" i="14" s="1"/>
  <c r="W131" i="14" s="1"/>
  <c r="H131" i="14"/>
  <c r="K131" i="14" s="1"/>
  <c r="Z130" i="14"/>
  <c r="AB130" i="14" s="1"/>
  <c r="AD130" i="14" s="1"/>
  <c r="S130" i="14"/>
  <c r="U130" i="14" s="1"/>
  <c r="H130" i="14"/>
  <c r="K130" i="14" s="1"/>
  <c r="N130" i="14" s="1"/>
  <c r="P130" i="14" s="1"/>
  <c r="AA129" i="14"/>
  <c r="Y129" i="14"/>
  <c r="X129" i="14"/>
  <c r="T129" i="14"/>
  <c r="R129" i="14"/>
  <c r="Q129" i="14"/>
  <c r="M129" i="14"/>
  <c r="L129" i="14"/>
  <c r="J129" i="14"/>
  <c r="I129" i="14"/>
  <c r="G129" i="14"/>
  <c r="F129" i="14"/>
  <c r="K125" i="14"/>
  <c r="K124" i="14" s="1"/>
  <c r="K123" i="14" s="1"/>
  <c r="K122" i="14" s="1"/>
  <c r="K121" i="14" s="1"/>
  <c r="AA124" i="14"/>
  <c r="AA123" i="14" s="1"/>
  <c r="AA122" i="14" s="1"/>
  <c r="AA121" i="14" s="1"/>
  <c r="Z124" i="14"/>
  <c r="Z123" i="14" s="1"/>
  <c r="Z122" i="14" s="1"/>
  <c r="Z121" i="14" s="1"/>
  <c r="Y124" i="14"/>
  <c r="Y123" i="14" s="1"/>
  <c r="Y122" i="14" s="1"/>
  <c r="Y121" i="14" s="1"/>
  <c r="X124" i="14"/>
  <c r="X123" i="14" s="1"/>
  <c r="X122" i="14" s="1"/>
  <c r="X121" i="14" s="1"/>
  <c r="T124" i="14"/>
  <c r="T123" i="14" s="1"/>
  <c r="T122" i="14" s="1"/>
  <c r="T121" i="14" s="1"/>
  <c r="S124" i="14"/>
  <c r="S123" i="14" s="1"/>
  <c r="S122" i="14" s="1"/>
  <c r="S121" i="14" s="1"/>
  <c r="R124" i="14"/>
  <c r="R123" i="14" s="1"/>
  <c r="R122" i="14" s="1"/>
  <c r="R121" i="14" s="1"/>
  <c r="Q124" i="14"/>
  <c r="Q123" i="14" s="1"/>
  <c r="Q122" i="14" s="1"/>
  <c r="Q121" i="14" s="1"/>
  <c r="M124" i="14"/>
  <c r="M123" i="14" s="1"/>
  <c r="M122" i="14" s="1"/>
  <c r="M121" i="14" s="1"/>
  <c r="L124" i="14"/>
  <c r="L123" i="14" s="1"/>
  <c r="L122" i="14" s="1"/>
  <c r="L121" i="14" s="1"/>
  <c r="J124" i="14"/>
  <c r="J123" i="14" s="1"/>
  <c r="J122" i="14" s="1"/>
  <c r="J121" i="14" s="1"/>
  <c r="I124" i="14"/>
  <c r="I123" i="14" s="1"/>
  <c r="I122" i="14" s="1"/>
  <c r="I121" i="14" s="1"/>
  <c r="H124" i="14"/>
  <c r="H123" i="14" s="1"/>
  <c r="H122" i="14" s="1"/>
  <c r="H121" i="14" s="1"/>
  <c r="Z120" i="14"/>
  <c r="S120" i="14"/>
  <c r="U120" i="14" s="1"/>
  <c r="H120" i="14"/>
  <c r="K120" i="14" s="1"/>
  <c r="AA119" i="14"/>
  <c r="AA118" i="14" s="1"/>
  <c r="Y119" i="14"/>
  <c r="Y118" i="14" s="1"/>
  <c r="X119" i="14"/>
  <c r="X118" i="14" s="1"/>
  <c r="T119" i="14"/>
  <c r="T118" i="14" s="1"/>
  <c r="R119" i="14"/>
  <c r="R118" i="14" s="1"/>
  <c r="Q119" i="14"/>
  <c r="Q118" i="14" s="1"/>
  <c r="M119" i="14"/>
  <c r="M118" i="14" s="1"/>
  <c r="L119" i="14"/>
  <c r="L118" i="14" s="1"/>
  <c r="J119" i="14"/>
  <c r="J118" i="14" s="1"/>
  <c r="I119" i="14"/>
  <c r="I118" i="14" s="1"/>
  <c r="G119" i="14"/>
  <c r="G118" i="14" s="1"/>
  <c r="F119" i="14"/>
  <c r="F118" i="14" s="1"/>
  <c r="Z117" i="14"/>
  <c r="AB117" i="14" s="1"/>
  <c r="S117" i="14"/>
  <c r="U117" i="14" s="1"/>
  <c r="H117" i="14"/>
  <c r="H116" i="14" s="1"/>
  <c r="H115" i="14" s="1"/>
  <c r="AA116" i="14"/>
  <c r="AA115" i="14" s="1"/>
  <c r="Y116" i="14"/>
  <c r="Y115" i="14" s="1"/>
  <c r="X116" i="14"/>
  <c r="X115" i="14" s="1"/>
  <c r="T116" i="14"/>
  <c r="T115" i="14" s="1"/>
  <c r="R116" i="14"/>
  <c r="R115" i="14" s="1"/>
  <c r="Q116" i="14"/>
  <c r="Q115" i="14" s="1"/>
  <c r="M116" i="14"/>
  <c r="M115" i="14" s="1"/>
  <c r="L116" i="14"/>
  <c r="L115" i="14" s="1"/>
  <c r="J116" i="14"/>
  <c r="J115" i="14" s="1"/>
  <c r="I116" i="14"/>
  <c r="I115" i="14" s="1"/>
  <c r="G116" i="14"/>
  <c r="G115" i="14" s="1"/>
  <c r="F116" i="14"/>
  <c r="F115" i="14" s="1"/>
  <c r="Z111" i="14"/>
  <c r="Z110" i="14" s="1"/>
  <c r="Z109" i="14" s="1"/>
  <c r="Z108" i="14" s="1"/>
  <c r="S111" i="14"/>
  <c r="U111" i="14" s="1"/>
  <c r="H111" i="14"/>
  <c r="K111" i="14" s="1"/>
  <c r="AA110" i="14"/>
  <c r="AA109" i="14" s="1"/>
  <c r="AA108" i="14" s="1"/>
  <c r="Y110" i="14"/>
  <c r="Y109" i="14" s="1"/>
  <c r="Y108" i="14" s="1"/>
  <c r="X110" i="14"/>
  <c r="X109" i="14" s="1"/>
  <c r="X108" i="14" s="1"/>
  <c r="T110" i="14"/>
  <c r="T109" i="14" s="1"/>
  <c r="T108" i="14" s="1"/>
  <c r="R110" i="14"/>
  <c r="R109" i="14" s="1"/>
  <c r="R108" i="14" s="1"/>
  <c r="Q110" i="14"/>
  <c r="Q109" i="14" s="1"/>
  <c r="Q108" i="14" s="1"/>
  <c r="M110" i="14"/>
  <c r="M109" i="14" s="1"/>
  <c r="M108" i="14" s="1"/>
  <c r="L110" i="14"/>
  <c r="L109" i="14" s="1"/>
  <c r="L108" i="14" s="1"/>
  <c r="J110" i="14"/>
  <c r="J109" i="14" s="1"/>
  <c r="J108" i="14" s="1"/>
  <c r="I110" i="14"/>
  <c r="I109" i="14" s="1"/>
  <c r="I108" i="14" s="1"/>
  <c r="G110" i="14"/>
  <c r="G109" i="14" s="1"/>
  <c r="G108" i="14" s="1"/>
  <c r="F110" i="14"/>
  <c r="F109" i="14" s="1"/>
  <c r="F108" i="14" s="1"/>
  <c r="S107" i="14"/>
  <c r="AA106" i="14"/>
  <c r="AA105" i="14" s="1"/>
  <c r="AA104" i="14" s="1"/>
  <c r="Y106" i="14"/>
  <c r="Y105" i="14" s="1"/>
  <c r="Y104" i="14" s="1"/>
  <c r="X106" i="14"/>
  <c r="X105" i="14" s="1"/>
  <c r="X104" i="14" s="1"/>
  <c r="T106" i="14"/>
  <c r="T105" i="14" s="1"/>
  <c r="T104" i="14" s="1"/>
  <c r="R106" i="14"/>
  <c r="R105" i="14" s="1"/>
  <c r="R104" i="14" s="1"/>
  <c r="Q106" i="14"/>
  <c r="Q105" i="14" s="1"/>
  <c r="Q104" i="14" s="1"/>
  <c r="M106" i="14"/>
  <c r="M105" i="14" s="1"/>
  <c r="M104" i="14" s="1"/>
  <c r="L106" i="14"/>
  <c r="L105" i="14" s="1"/>
  <c r="L104" i="14" s="1"/>
  <c r="J106" i="14"/>
  <c r="J105" i="14" s="1"/>
  <c r="J104" i="14" s="1"/>
  <c r="I106" i="14"/>
  <c r="I105" i="14" s="1"/>
  <c r="I104" i="14" s="1"/>
  <c r="G106" i="14"/>
  <c r="G105" i="14" s="1"/>
  <c r="G104" i="14" s="1"/>
  <c r="F106" i="14"/>
  <c r="F105" i="14" s="1"/>
  <c r="F104" i="14" s="1"/>
  <c r="Z103" i="14"/>
  <c r="AB103" i="14" s="1"/>
  <c r="S103" i="14"/>
  <c r="U103" i="14" s="1"/>
  <c r="H103" i="14"/>
  <c r="K103" i="14" s="1"/>
  <c r="N103" i="14" s="1"/>
  <c r="AA102" i="14"/>
  <c r="AA101" i="14" s="1"/>
  <c r="AA100" i="14" s="1"/>
  <c r="AA99" i="14" s="1"/>
  <c r="AA98" i="14" s="1"/>
  <c r="Y102" i="14"/>
  <c r="Y101" i="14" s="1"/>
  <c r="Y100" i="14" s="1"/>
  <c r="Y99" i="14" s="1"/>
  <c r="Y98" i="14" s="1"/>
  <c r="X102" i="14"/>
  <c r="X101" i="14" s="1"/>
  <c r="X100" i="14" s="1"/>
  <c r="X99" i="14" s="1"/>
  <c r="X98" i="14" s="1"/>
  <c r="T102" i="14"/>
  <c r="T101" i="14" s="1"/>
  <c r="T100" i="14" s="1"/>
  <c r="T99" i="14" s="1"/>
  <c r="T98" i="14" s="1"/>
  <c r="R102" i="14"/>
  <c r="R101" i="14" s="1"/>
  <c r="R100" i="14" s="1"/>
  <c r="R99" i="14" s="1"/>
  <c r="R98" i="14" s="1"/>
  <c r="Q102" i="14"/>
  <c r="Q101" i="14" s="1"/>
  <c r="Q100" i="14" s="1"/>
  <c r="Q99" i="14" s="1"/>
  <c r="Q98" i="14" s="1"/>
  <c r="M102" i="14"/>
  <c r="M101" i="14" s="1"/>
  <c r="M100" i="14" s="1"/>
  <c r="M99" i="14" s="1"/>
  <c r="M98" i="14" s="1"/>
  <c r="L102" i="14"/>
  <c r="L101" i="14" s="1"/>
  <c r="L100" i="14" s="1"/>
  <c r="L99" i="14" s="1"/>
  <c r="L98" i="14" s="1"/>
  <c r="J102" i="14"/>
  <c r="J101" i="14" s="1"/>
  <c r="J100" i="14" s="1"/>
  <c r="J99" i="14" s="1"/>
  <c r="J98" i="14" s="1"/>
  <c r="I102" i="14"/>
  <c r="I101" i="14" s="1"/>
  <c r="I100" i="14" s="1"/>
  <c r="I99" i="14" s="1"/>
  <c r="I98" i="14" s="1"/>
  <c r="G102" i="14"/>
  <c r="G101" i="14" s="1"/>
  <c r="G100" i="14" s="1"/>
  <c r="G99" i="14" s="1"/>
  <c r="G98" i="14" s="1"/>
  <c r="F102" i="14"/>
  <c r="F101" i="14" s="1"/>
  <c r="F100" i="14" s="1"/>
  <c r="F99" i="14" s="1"/>
  <c r="F98" i="14" s="1"/>
  <c r="Z97" i="14"/>
  <c r="AB97" i="14" s="1"/>
  <c r="S97" i="14"/>
  <c r="H97" i="14"/>
  <c r="H96" i="14" s="1"/>
  <c r="AA96" i="14"/>
  <c r="Y96" i="14"/>
  <c r="X96" i="14"/>
  <c r="T96" i="14"/>
  <c r="R96" i="14"/>
  <c r="Q96" i="14"/>
  <c r="M96" i="14"/>
  <c r="L96" i="14"/>
  <c r="J96" i="14"/>
  <c r="I96" i="14"/>
  <c r="G96" i="14"/>
  <c r="F96" i="14"/>
  <c r="Z95" i="14"/>
  <c r="AB95" i="14" s="1"/>
  <c r="S95" i="14"/>
  <c r="U95" i="14" s="1"/>
  <c r="H95" i="14"/>
  <c r="K95" i="14" s="1"/>
  <c r="N95" i="14" s="1"/>
  <c r="AA94" i="14"/>
  <c r="Y94" i="14"/>
  <c r="X94" i="14"/>
  <c r="T94" i="14"/>
  <c r="R94" i="14"/>
  <c r="Q94" i="14"/>
  <c r="M94" i="14"/>
  <c r="L94" i="14"/>
  <c r="J94" i="14"/>
  <c r="I94" i="14"/>
  <c r="G94" i="14"/>
  <c r="F94" i="14"/>
  <c r="Z93" i="14"/>
  <c r="AB93" i="14" s="1"/>
  <c r="AD93" i="14" s="1"/>
  <c r="S93" i="14"/>
  <c r="U93" i="14" s="1"/>
  <c r="W93" i="14" s="1"/>
  <c r="H93" i="14"/>
  <c r="Z92" i="14"/>
  <c r="AB92" i="14" s="1"/>
  <c r="AD92" i="14" s="1"/>
  <c r="S92" i="14"/>
  <c r="U92" i="14" s="1"/>
  <c r="W92" i="14" s="1"/>
  <c r="H92" i="14"/>
  <c r="K92" i="14" s="1"/>
  <c r="AA91" i="14"/>
  <c r="Y91" i="14"/>
  <c r="X91" i="14"/>
  <c r="T91" i="14"/>
  <c r="R91" i="14"/>
  <c r="Q91" i="14"/>
  <c r="M91" i="14"/>
  <c r="L91" i="14"/>
  <c r="J91" i="14"/>
  <c r="I91" i="14"/>
  <c r="G91" i="14"/>
  <c r="F91" i="14"/>
  <c r="Z90" i="14"/>
  <c r="AB90" i="14" s="1"/>
  <c r="AD90" i="14" s="1"/>
  <c r="S90" i="14"/>
  <c r="U90" i="14" s="1"/>
  <c r="W90" i="14" s="1"/>
  <c r="H90" i="14"/>
  <c r="K90" i="14" s="1"/>
  <c r="N90" i="14" s="1"/>
  <c r="P90" i="14" s="1"/>
  <c r="Z89" i="14"/>
  <c r="AB89" i="14" s="1"/>
  <c r="AD89" i="14" s="1"/>
  <c r="S89" i="14"/>
  <c r="U89" i="14" s="1"/>
  <c r="W89" i="14" s="1"/>
  <c r="H89" i="14"/>
  <c r="AA88" i="14"/>
  <c r="Y88" i="14"/>
  <c r="X88" i="14"/>
  <c r="T88" i="14"/>
  <c r="R88" i="14"/>
  <c r="Q88" i="14"/>
  <c r="M88" i="14"/>
  <c r="L88" i="14"/>
  <c r="J88" i="14"/>
  <c r="I88" i="14"/>
  <c r="G88" i="14"/>
  <c r="F88" i="14"/>
  <c r="Z87" i="14"/>
  <c r="S87" i="14"/>
  <c r="U87" i="14" s="1"/>
  <c r="H87" i="14"/>
  <c r="K87" i="14" s="1"/>
  <c r="AA86" i="14"/>
  <c r="Y86" i="14"/>
  <c r="X86" i="14"/>
  <c r="T86" i="14"/>
  <c r="R86" i="14"/>
  <c r="Q86" i="14"/>
  <c r="M86" i="14"/>
  <c r="L86" i="14"/>
  <c r="J86" i="14"/>
  <c r="I86" i="14"/>
  <c r="G86" i="14"/>
  <c r="F86" i="14"/>
  <c r="Z85" i="14"/>
  <c r="AB85" i="14" s="1"/>
  <c r="S85" i="14"/>
  <c r="S84" i="14" s="1"/>
  <c r="H85" i="14"/>
  <c r="H84" i="14" s="1"/>
  <c r="AA84" i="14"/>
  <c r="Y84" i="14"/>
  <c r="X84" i="14"/>
  <c r="T84" i="14"/>
  <c r="R84" i="14"/>
  <c r="Q84" i="14"/>
  <c r="M84" i="14"/>
  <c r="L84" i="14"/>
  <c r="J84" i="14"/>
  <c r="I84" i="14"/>
  <c r="G84" i="14"/>
  <c r="F84" i="14"/>
  <c r="Z83" i="14"/>
  <c r="AB83" i="14" s="1"/>
  <c r="S83" i="14"/>
  <c r="U83" i="14" s="1"/>
  <c r="H83" i="14"/>
  <c r="H82" i="14" s="1"/>
  <c r="AA82" i="14"/>
  <c r="Y82" i="14"/>
  <c r="X82" i="14"/>
  <c r="T82" i="14"/>
  <c r="R82" i="14"/>
  <c r="Q82" i="14"/>
  <c r="M82" i="14"/>
  <c r="L82" i="14"/>
  <c r="J82" i="14"/>
  <c r="I82" i="14"/>
  <c r="G82" i="14"/>
  <c r="F82" i="14"/>
  <c r="Z81" i="14"/>
  <c r="AB81" i="14" s="1"/>
  <c r="AD81" i="14" s="1"/>
  <c r="S81" i="14"/>
  <c r="U81" i="14" s="1"/>
  <c r="W81" i="14" s="1"/>
  <c r="H81" i="14"/>
  <c r="K81" i="14" s="1"/>
  <c r="N81" i="14" s="1"/>
  <c r="P81" i="14" s="1"/>
  <c r="Z80" i="14"/>
  <c r="AB80" i="14" s="1"/>
  <c r="AD80" i="14" s="1"/>
  <c r="S80" i="14"/>
  <c r="U80" i="14" s="1"/>
  <c r="W80" i="14" s="1"/>
  <c r="H80" i="14"/>
  <c r="K80" i="14" s="1"/>
  <c r="N80" i="14" s="1"/>
  <c r="P80" i="14" s="1"/>
  <c r="Z79" i="14"/>
  <c r="AB79" i="14" s="1"/>
  <c r="AD79" i="14" s="1"/>
  <c r="S79" i="14"/>
  <c r="U79" i="14" s="1"/>
  <c r="W79" i="14" s="1"/>
  <c r="H79" i="14"/>
  <c r="K79" i="14" s="1"/>
  <c r="N79" i="14" s="1"/>
  <c r="P79" i="14" s="1"/>
  <c r="Y78" i="14"/>
  <c r="Z78" i="14" s="1"/>
  <c r="R78" i="14"/>
  <c r="S78" i="14" s="1"/>
  <c r="G78" i="14"/>
  <c r="G77" i="14" s="1"/>
  <c r="AA77" i="14"/>
  <c r="X77" i="14"/>
  <c r="T77" i="14"/>
  <c r="Q77" i="14"/>
  <c r="M77" i="14"/>
  <c r="L77" i="14"/>
  <c r="J77" i="14"/>
  <c r="I77" i="14"/>
  <c r="F77" i="14"/>
  <c r="Z73" i="14"/>
  <c r="AB73" i="14" s="1"/>
  <c r="S73" i="14"/>
  <c r="U73" i="14" s="1"/>
  <c r="H73" i="14"/>
  <c r="K73" i="14" s="1"/>
  <c r="AA72" i="14"/>
  <c r="AA71" i="14" s="1"/>
  <c r="AA70" i="14" s="1"/>
  <c r="AA69" i="14" s="1"/>
  <c r="Y72" i="14"/>
  <c r="Y71" i="14" s="1"/>
  <c r="Y70" i="14" s="1"/>
  <c r="Y69" i="14" s="1"/>
  <c r="X72" i="14"/>
  <c r="X71" i="14" s="1"/>
  <c r="X70" i="14" s="1"/>
  <c r="X69" i="14" s="1"/>
  <c r="T72" i="14"/>
  <c r="T71" i="14" s="1"/>
  <c r="T70" i="14" s="1"/>
  <c r="T69" i="14" s="1"/>
  <c r="R72" i="14"/>
  <c r="R71" i="14" s="1"/>
  <c r="R70" i="14" s="1"/>
  <c r="R69" i="14" s="1"/>
  <c r="Q72" i="14"/>
  <c r="Q71" i="14" s="1"/>
  <c r="Q70" i="14" s="1"/>
  <c r="Q69" i="14" s="1"/>
  <c r="M72" i="14"/>
  <c r="M71" i="14" s="1"/>
  <c r="M70" i="14" s="1"/>
  <c r="M69" i="14" s="1"/>
  <c r="L72" i="14"/>
  <c r="L71" i="14" s="1"/>
  <c r="L70" i="14" s="1"/>
  <c r="L69" i="14" s="1"/>
  <c r="J72" i="14"/>
  <c r="J71" i="14" s="1"/>
  <c r="J70" i="14" s="1"/>
  <c r="J69" i="14" s="1"/>
  <c r="I72" i="14"/>
  <c r="I71" i="14" s="1"/>
  <c r="I70" i="14" s="1"/>
  <c r="I69" i="14" s="1"/>
  <c r="G72" i="14"/>
  <c r="G71" i="14" s="1"/>
  <c r="G70" i="14" s="1"/>
  <c r="G69" i="14" s="1"/>
  <c r="F72" i="14"/>
  <c r="F71" i="14" s="1"/>
  <c r="F70" i="14" s="1"/>
  <c r="F69" i="14" s="1"/>
  <c r="Z67" i="14"/>
  <c r="S67" i="14"/>
  <c r="U67" i="14" s="1"/>
  <c r="H67" i="14"/>
  <c r="H66" i="14" s="1"/>
  <c r="H65" i="14" s="1"/>
  <c r="H64" i="14" s="1"/>
  <c r="AA66" i="14"/>
  <c r="AA65" i="14" s="1"/>
  <c r="AA64" i="14" s="1"/>
  <c r="Y66" i="14"/>
  <c r="Y65" i="14" s="1"/>
  <c r="Y64" i="14" s="1"/>
  <c r="X66" i="14"/>
  <c r="X65" i="14" s="1"/>
  <c r="X64" i="14" s="1"/>
  <c r="T66" i="14"/>
  <c r="T65" i="14" s="1"/>
  <c r="T64" i="14" s="1"/>
  <c r="R66" i="14"/>
  <c r="R65" i="14" s="1"/>
  <c r="R64" i="14" s="1"/>
  <c r="Q66" i="14"/>
  <c r="Q65" i="14" s="1"/>
  <c r="Q64" i="14" s="1"/>
  <c r="M66" i="14"/>
  <c r="M65" i="14" s="1"/>
  <c r="M64" i="14" s="1"/>
  <c r="L66" i="14"/>
  <c r="L65" i="14" s="1"/>
  <c r="L64" i="14" s="1"/>
  <c r="J66" i="14"/>
  <c r="J65" i="14" s="1"/>
  <c r="J64" i="14" s="1"/>
  <c r="I66" i="14"/>
  <c r="I65" i="14" s="1"/>
  <c r="I64" i="14" s="1"/>
  <c r="G66" i="14"/>
  <c r="G65" i="14" s="1"/>
  <c r="G64" i="14" s="1"/>
  <c r="F66" i="14"/>
  <c r="F65" i="14" s="1"/>
  <c r="F64" i="14" s="1"/>
  <c r="Z60" i="14"/>
  <c r="AB60" i="14" s="1"/>
  <c r="S60" i="14"/>
  <c r="U60" i="14" s="1"/>
  <c r="H60" i="14"/>
  <c r="K60" i="14" s="1"/>
  <c r="AA59" i="14"/>
  <c r="Y59" i="14"/>
  <c r="X59" i="14"/>
  <c r="T59" i="14"/>
  <c r="R59" i="14"/>
  <c r="Q59" i="14"/>
  <c r="M59" i="14"/>
  <c r="L59" i="14"/>
  <c r="J59" i="14"/>
  <c r="I59" i="14"/>
  <c r="G59" i="14"/>
  <c r="F59" i="14"/>
  <c r="Z58" i="14"/>
  <c r="Z57" i="14" s="1"/>
  <c r="S58" i="14"/>
  <c r="S57" i="14" s="1"/>
  <c r="H58" i="14"/>
  <c r="H57" i="14" s="1"/>
  <c r="AA57" i="14"/>
  <c r="Y57" i="14"/>
  <c r="X57" i="14"/>
  <c r="T57" i="14"/>
  <c r="R57" i="14"/>
  <c r="Q57" i="14"/>
  <c r="M57" i="14"/>
  <c r="L57" i="14"/>
  <c r="J57" i="14"/>
  <c r="J56" i="14" s="1"/>
  <c r="J55" i="14" s="1"/>
  <c r="J54" i="14" s="1"/>
  <c r="I57" i="14"/>
  <c r="G57" i="14"/>
  <c r="F57" i="14"/>
  <c r="Z53" i="14"/>
  <c r="AB53" i="14" s="1"/>
  <c r="S53" i="14"/>
  <c r="U53" i="14" s="1"/>
  <c r="H53" i="14"/>
  <c r="K53" i="14" s="1"/>
  <c r="AA52" i="14"/>
  <c r="AA51" i="14" s="1"/>
  <c r="AA50" i="14" s="1"/>
  <c r="Y52" i="14"/>
  <c r="Y51" i="14" s="1"/>
  <c r="Y50" i="14" s="1"/>
  <c r="X52" i="14"/>
  <c r="X51" i="14" s="1"/>
  <c r="X50" i="14" s="1"/>
  <c r="T52" i="14"/>
  <c r="T51" i="14" s="1"/>
  <c r="T50" i="14" s="1"/>
  <c r="R52" i="14"/>
  <c r="R51" i="14" s="1"/>
  <c r="R50" i="14" s="1"/>
  <c r="Q52" i="14"/>
  <c r="Q51" i="14" s="1"/>
  <c r="Q50" i="14" s="1"/>
  <c r="M52" i="14"/>
  <c r="M51" i="14" s="1"/>
  <c r="M50" i="14" s="1"/>
  <c r="L52" i="14"/>
  <c r="L51" i="14" s="1"/>
  <c r="L50" i="14" s="1"/>
  <c r="J52" i="14"/>
  <c r="J51" i="14" s="1"/>
  <c r="J50" i="14" s="1"/>
  <c r="I52" i="14"/>
  <c r="I51" i="14" s="1"/>
  <c r="I50" i="14" s="1"/>
  <c r="G52" i="14"/>
  <c r="G51" i="14" s="1"/>
  <c r="G50" i="14" s="1"/>
  <c r="F52" i="14"/>
  <c r="F51" i="14" s="1"/>
  <c r="F50" i="14" s="1"/>
  <c r="Z49" i="14"/>
  <c r="AB49" i="14" s="1"/>
  <c r="S49" i="14"/>
  <c r="U49" i="14" s="1"/>
  <c r="H49" i="14"/>
  <c r="AA48" i="14"/>
  <c r="Y48" i="14"/>
  <c r="X48" i="14"/>
  <c r="T48" i="14"/>
  <c r="R48" i="14"/>
  <c r="Q48" i="14"/>
  <c r="M48" i="14"/>
  <c r="L48" i="14"/>
  <c r="J48" i="14"/>
  <c r="I48" i="14"/>
  <c r="G48" i="14"/>
  <c r="F48" i="14"/>
  <c r="Z47" i="14"/>
  <c r="S47" i="14"/>
  <c r="U47" i="14" s="1"/>
  <c r="H47" i="14"/>
  <c r="AA46" i="14"/>
  <c r="Y46" i="14"/>
  <c r="X46" i="14"/>
  <c r="T46" i="14"/>
  <c r="R46" i="14"/>
  <c r="Q46" i="14"/>
  <c r="M46" i="14"/>
  <c r="L46" i="14"/>
  <c r="J46" i="14"/>
  <c r="I46" i="14"/>
  <c r="G46" i="14"/>
  <c r="F46" i="14"/>
  <c r="Z45" i="14"/>
  <c r="AB45" i="14" s="1"/>
  <c r="AD45" i="14" s="1"/>
  <c r="S45" i="14"/>
  <c r="U45" i="14" s="1"/>
  <c r="W45" i="14" s="1"/>
  <c r="H45" i="14"/>
  <c r="Z44" i="14"/>
  <c r="AB44" i="14" s="1"/>
  <c r="AD44" i="14" s="1"/>
  <c r="S44" i="14"/>
  <c r="U44" i="14" s="1"/>
  <c r="W44" i="14" s="1"/>
  <c r="H44" i="14"/>
  <c r="K44" i="14" s="1"/>
  <c r="AA43" i="14"/>
  <c r="Y43" i="14"/>
  <c r="X43" i="14"/>
  <c r="T43" i="14"/>
  <c r="R43" i="14"/>
  <c r="Q43" i="14"/>
  <c r="M43" i="14"/>
  <c r="L43" i="14"/>
  <c r="J43" i="14"/>
  <c r="I43" i="14"/>
  <c r="G43" i="14"/>
  <c r="F43" i="14"/>
  <c r="Z37" i="14"/>
  <c r="AB37" i="14" s="1"/>
  <c r="S37" i="14"/>
  <c r="H37" i="14"/>
  <c r="H36" i="14" s="1"/>
  <c r="H35" i="14" s="1"/>
  <c r="H34" i="14" s="1"/>
  <c r="H33" i="14" s="1"/>
  <c r="AA36" i="14"/>
  <c r="AA35" i="14" s="1"/>
  <c r="AA34" i="14" s="1"/>
  <c r="AA33" i="14" s="1"/>
  <c r="Y36" i="14"/>
  <c r="Y35" i="14" s="1"/>
  <c r="Y34" i="14" s="1"/>
  <c r="Y33" i="14" s="1"/>
  <c r="X36" i="14"/>
  <c r="X35" i="14" s="1"/>
  <c r="X34" i="14" s="1"/>
  <c r="X33" i="14" s="1"/>
  <c r="T36" i="14"/>
  <c r="T35" i="14" s="1"/>
  <c r="T34" i="14" s="1"/>
  <c r="T33" i="14" s="1"/>
  <c r="R36" i="14"/>
  <c r="R35" i="14" s="1"/>
  <c r="R34" i="14" s="1"/>
  <c r="R33" i="14" s="1"/>
  <c r="Q36" i="14"/>
  <c r="Q35" i="14" s="1"/>
  <c r="Q34" i="14" s="1"/>
  <c r="Q33" i="14" s="1"/>
  <c r="M36" i="14"/>
  <c r="M35" i="14" s="1"/>
  <c r="M34" i="14" s="1"/>
  <c r="M33" i="14" s="1"/>
  <c r="L36" i="14"/>
  <c r="L35" i="14" s="1"/>
  <c r="L34" i="14" s="1"/>
  <c r="L33" i="14" s="1"/>
  <c r="J36" i="14"/>
  <c r="J35" i="14" s="1"/>
  <c r="J34" i="14" s="1"/>
  <c r="J33" i="14" s="1"/>
  <c r="I36" i="14"/>
  <c r="I35" i="14" s="1"/>
  <c r="I34" i="14" s="1"/>
  <c r="I33" i="14" s="1"/>
  <c r="G36" i="14"/>
  <c r="G35" i="14" s="1"/>
  <c r="G34" i="14" s="1"/>
  <c r="G33" i="14" s="1"/>
  <c r="F36" i="14"/>
  <c r="F35" i="14" s="1"/>
  <c r="F34" i="14" s="1"/>
  <c r="F33" i="14" s="1"/>
  <c r="Z32" i="14"/>
  <c r="AB32" i="14" s="1"/>
  <c r="S32" i="14"/>
  <c r="U32" i="14" s="1"/>
  <c r="H32" i="14"/>
  <c r="K32" i="14" s="1"/>
  <c r="AA31" i="14"/>
  <c r="AA30" i="14" s="1"/>
  <c r="AA29" i="14" s="1"/>
  <c r="Y31" i="14"/>
  <c r="Y30" i="14" s="1"/>
  <c r="Y29" i="14" s="1"/>
  <c r="X31" i="14"/>
  <c r="X30" i="14" s="1"/>
  <c r="X29" i="14" s="1"/>
  <c r="T31" i="14"/>
  <c r="T30" i="14" s="1"/>
  <c r="T29" i="14" s="1"/>
  <c r="R31" i="14"/>
  <c r="R30" i="14" s="1"/>
  <c r="R29" i="14" s="1"/>
  <c r="Q31" i="14"/>
  <c r="Q30" i="14" s="1"/>
  <c r="Q29" i="14" s="1"/>
  <c r="M31" i="14"/>
  <c r="M30" i="14" s="1"/>
  <c r="M29" i="14" s="1"/>
  <c r="L31" i="14"/>
  <c r="L30" i="14" s="1"/>
  <c r="L29" i="14" s="1"/>
  <c r="J31" i="14"/>
  <c r="J30" i="14" s="1"/>
  <c r="J29" i="14" s="1"/>
  <c r="I31" i="14"/>
  <c r="I30" i="14" s="1"/>
  <c r="I29" i="14" s="1"/>
  <c r="G31" i="14"/>
  <c r="G30" i="14" s="1"/>
  <c r="G29" i="14" s="1"/>
  <c r="F31" i="14"/>
  <c r="F30" i="14" s="1"/>
  <c r="F29" i="14" s="1"/>
  <c r="Z28" i="14"/>
  <c r="AB28" i="14" s="1"/>
  <c r="S28" i="14"/>
  <c r="U28" i="14" s="1"/>
  <c r="H28" i="14"/>
  <c r="K28" i="14" s="1"/>
  <c r="AA27" i="14"/>
  <c r="Y27" i="14"/>
  <c r="X27" i="14"/>
  <c r="T27" i="14"/>
  <c r="R27" i="14"/>
  <c r="Q27" i="14"/>
  <c r="M27" i="14"/>
  <c r="L27" i="14"/>
  <c r="J27" i="14"/>
  <c r="I27" i="14"/>
  <c r="G27" i="14"/>
  <c r="F27" i="14"/>
  <c r="Z26" i="14"/>
  <c r="AB26" i="14" s="1"/>
  <c r="AD26" i="14" s="1"/>
  <c r="S26" i="14"/>
  <c r="U26" i="14" s="1"/>
  <c r="W26" i="14" s="1"/>
  <c r="H26" i="14"/>
  <c r="K26" i="14" s="1"/>
  <c r="N26" i="14" s="1"/>
  <c r="P26" i="14" s="1"/>
  <c r="Z25" i="14"/>
  <c r="AB25" i="14" s="1"/>
  <c r="AD25" i="14" s="1"/>
  <c r="S25" i="14"/>
  <c r="H25" i="14"/>
  <c r="AA24" i="14"/>
  <c r="Y24" i="14"/>
  <c r="X24" i="14"/>
  <c r="T24" i="14"/>
  <c r="R24" i="14"/>
  <c r="Q24" i="14"/>
  <c r="M24" i="14"/>
  <c r="L24" i="14"/>
  <c r="J24" i="14"/>
  <c r="I24" i="14"/>
  <c r="G24" i="14"/>
  <c r="F24" i="14"/>
  <c r="Z23" i="14"/>
  <c r="AB23" i="14" s="1"/>
  <c r="S23" i="14"/>
  <c r="U23" i="14" s="1"/>
  <c r="H23" i="14"/>
  <c r="K23" i="14" s="1"/>
  <c r="AA22" i="14"/>
  <c r="Y22" i="14"/>
  <c r="X22" i="14"/>
  <c r="T22" i="14"/>
  <c r="R22" i="14"/>
  <c r="Q22" i="14"/>
  <c r="M22" i="14"/>
  <c r="L22" i="14"/>
  <c r="J22" i="14"/>
  <c r="I22" i="14"/>
  <c r="G22" i="14"/>
  <c r="F22" i="14"/>
  <c r="AD43" i="14" l="1"/>
  <c r="AD88" i="14"/>
  <c r="AD91" i="14"/>
  <c r="AB1004" i="14"/>
  <c r="Q797" i="14"/>
  <c r="Q796" i="14" s="1"/>
  <c r="Q795" i="14" s="1"/>
  <c r="Q794" i="14" s="1"/>
  <c r="Q1045" i="14"/>
  <c r="Y797" i="14"/>
  <c r="Y796" i="14" s="1"/>
  <c r="Y795" i="14" s="1"/>
  <c r="Y794" i="14" s="1"/>
  <c r="Y1045" i="14"/>
  <c r="X797" i="14"/>
  <c r="X796" i="14" s="1"/>
  <c r="X795" i="14" s="1"/>
  <c r="X794" i="14" s="1"/>
  <c r="X1045" i="14"/>
  <c r="R797" i="14"/>
  <c r="R796" i="14" s="1"/>
  <c r="R795" i="14" s="1"/>
  <c r="R794" i="14" s="1"/>
  <c r="R1045" i="14"/>
  <c r="AA797" i="14"/>
  <c r="AA796" i="14" s="1"/>
  <c r="AA795" i="14" s="1"/>
  <c r="AA794" i="14" s="1"/>
  <c r="AA1045" i="14"/>
  <c r="S797" i="14"/>
  <c r="S796" i="14" s="1"/>
  <c r="S795" i="14" s="1"/>
  <c r="S794" i="14" s="1"/>
  <c r="S770" i="14"/>
  <c r="S769" i="14" s="1"/>
  <c r="L797" i="14"/>
  <c r="L796" i="14" s="1"/>
  <c r="L795" i="14" s="1"/>
  <c r="L794" i="14" s="1"/>
  <c r="L1045" i="14"/>
  <c r="T797" i="14"/>
  <c r="T796" i="14" s="1"/>
  <c r="T795" i="14" s="1"/>
  <c r="T794" i="14" s="1"/>
  <c r="T1045" i="14"/>
  <c r="Y636" i="14"/>
  <c r="Y635" i="14" s="1"/>
  <c r="Y634" i="14" s="1"/>
  <c r="Y633" i="14" s="1"/>
  <c r="Y632" i="14" s="1"/>
  <c r="R636" i="14"/>
  <c r="R635" i="14" s="1"/>
  <c r="R634" i="14" s="1"/>
  <c r="R633" i="14" s="1"/>
  <c r="R632" i="14" s="1"/>
  <c r="AA636" i="14"/>
  <c r="AA635" i="14" s="1"/>
  <c r="AA634" i="14" s="1"/>
  <c r="AA633" i="14" s="1"/>
  <c r="AA632" i="14" s="1"/>
  <c r="AA1044" i="14"/>
  <c r="L636" i="14"/>
  <c r="L635" i="14" s="1"/>
  <c r="L634" i="14" s="1"/>
  <c r="L633" i="14" s="1"/>
  <c r="L632" i="14" s="1"/>
  <c r="L1044" i="14"/>
  <c r="T636" i="14"/>
  <c r="T635" i="14" s="1"/>
  <c r="T634" i="14" s="1"/>
  <c r="T633" i="14" s="1"/>
  <c r="T632" i="14" s="1"/>
  <c r="T1044" i="14"/>
  <c r="Q636" i="14"/>
  <c r="Q635" i="14" s="1"/>
  <c r="Q634" i="14" s="1"/>
  <c r="Q633" i="14" s="1"/>
  <c r="Q632" i="14" s="1"/>
  <c r="X636" i="14"/>
  <c r="X635" i="14" s="1"/>
  <c r="X634" i="14" s="1"/>
  <c r="X633" i="14" s="1"/>
  <c r="X632" i="14" s="1"/>
  <c r="AD24" i="14"/>
  <c r="AD181" i="14"/>
  <c r="AD180" i="14" s="1"/>
  <c r="AD179" i="14" s="1"/>
  <c r="AD129" i="14"/>
  <c r="AD310" i="14"/>
  <c r="AD331" i="14"/>
  <c r="AD330" i="14" s="1"/>
  <c r="Z389" i="14"/>
  <c r="Z388" i="14" s="1"/>
  <c r="AD196" i="14"/>
  <c r="AD195" i="14" s="1"/>
  <c r="AD194" i="14" s="1"/>
  <c r="H532" i="14"/>
  <c r="H531" i="14" s="1"/>
  <c r="H530" i="14" s="1"/>
  <c r="I536" i="14"/>
  <c r="I535" i="14" s="1"/>
  <c r="I534" i="14" s="1"/>
  <c r="AD615" i="14"/>
  <c r="AD614" i="14" s="1"/>
  <c r="AD613" i="14" s="1"/>
  <c r="AD612" i="14" s="1"/>
  <c r="Q989" i="14"/>
  <c r="Q988" i="14" s="1"/>
  <c r="Q987" i="14" s="1"/>
  <c r="Q986" i="14" s="1"/>
  <c r="R989" i="14"/>
  <c r="R988" i="14" s="1"/>
  <c r="R987" i="14" s="1"/>
  <c r="R986" i="14" s="1"/>
  <c r="T989" i="14"/>
  <c r="T988" i="14" s="1"/>
  <c r="T987" i="14" s="1"/>
  <c r="T986" i="14" s="1"/>
  <c r="AB744" i="14"/>
  <c r="AD745" i="14"/>
  <c r="AD744" i="14" s="1"/>
  <c r="AB754" i="14"/>
  <c r="AD755" i="14"/>
  <c r="AD754" i="14" s="1"/>
  <c r="AB867" i="14"/>
  <c r="AD868" i="14"/>
  <c r="AD867" i="14" s="1"/>
  <c r="AB911" i="14"/>
  <c r="AB910" i="14" s="1"/>
  <c r="AD912" i="14"/>
  <c r="AD911" i="14" s="1"/>
  <c r="AD910" i="14" s="1"/>
  <c r="AB963" i="14"/>
  <c r="AD964" i="14"/>
  <c r="AD963" i="14" s="1"/>
  <c r="AB267" i="14"/>
  <c r="AB266" i="14" s="1"/>
  <c r="AD268" i="14"/>
  <c r="AD267" i="14" s="1"/>
  <c r="AD266" i="14" s="1"/>
  <c r="AB250" i="14"/>
  <c r="AB249" i="14" s="1"/>
  <c r="AB248" i="14" s="1"/>
  <c r="AD251" i="14"/>
  <c r="AD250" i="14" s="1"/>
  <c r="AD249" i="14" s="1"/>
  <c r="AD248" i="14" s="1"/>
  <c r="AB359" i="14"/>
  <c r="AD360" i="14"/>
  <c r="AD359" i="14" s="1"/>
  <c r="AB865" i="14"/>
  <c r="AD866" i="14"/>
  <c r="AD865" i="14" s="1"/>
  <c r="AB397" i="14"/>
  <c r="AB396" i="14" s="1"/>
  <c r="AB395" i="14" s="1"/>
  <c r="AD398" i="14"/>
  <c r="AD397" i="14" s="1"/>
  <c r="AD396" i="14" s="1"/>
  <c r="AD395" i="14" s="1"/>
  <c r="AB59" i="14"/>
  <c r="AD60" i="14"/>
  <c r="AD59" i="14" s="1"/>
  <c r="AB220" i="14"/>
  <c r="AD221" i="14"/>
  <c r="AD220" i="14" s="1"/>
  <c r="AB244" i="14"/>
  <c r="AB243" i="14" s="1"/>
  <c r="AB242" i="14" s="1"/>
  <c r="AB241" i="14" s="1"/>
  <c r="AD245" i="14"/>
  <c r="AD244" i="14" s="1"/>
  <c r="AD243" i="14" s="1"/>
  <c r="AD242" i="14" s="1"/>
  <c r="AD241" i="14" s="1"/>
  <c r="AB283" i="14"/>
  <c r="AB282" i="14" s="1"/>
  <c r="AB281" i="14" s="1"/>
  <c r="AD284" i="14"/>
  <c r="AD283" i="14" s="1"/>
  <c r="AD282" i="14" s="1"/>
  <c r="AD281" i="14" s="1"/>
  <c r="AB296" i="14"/>
  <c r="AB293" i="14" s="1"/>
  <c r="AB292" i="14" s="1"/>
  <c r="AB291" i="14" s="1"/>
  <c r="AD297" i="14"/>
  <c r="AD296" i="14" s="1"/>
  <c r="AD293" i="14" s="1"/>
  <c r="AD292" i="14" s="1"/>
  <c r="AD291" i="14" s="1"/>
  <c r="AB357" i="14"/>
  <c r="AD358" i="14"/>
  <c r="AD357" i="14" s="1"/>
  <c r="AB386" i="14"/>
  <c r="AD387" i="14"/>
  <c r="AD386" i="14" s="1"/>
  <c r="AB389" i="14"/>
  <c r="AB388" i="14" s="1"/>
  <c r="AD390" i="14"/>
  <c r="AD389" i="14" s="1"/>
  <c r="AD388" i="14" s="1"/>
  <c r="H630" i="14"/>
  <c r="H629" i="14" s="1"/>
  <c r="H628" i="14" s="1"/>
  <c r="H627" i="14" s="1"/>
  <c r="H626" i="14" s="1"/>
  <c r="H625" i="14" s="1"/>
  <c r="AB883" i="14"/>
  <c r="AD884" i="14"/>
  <c r="AD883" i="14" s="1"/>
  <c r="AB944" i="14"/>
  <c r="AB943" i="14" s="1"/>
  <c r="AB942" i="14" s="1"/>
  <c r="AB941" i="14" s="1"/>
  <c r="AB940" i="14" s="1"/>
  <c r="AD945" i="14"/>
  <c r="AD944" i="14" s="1"/>
  <c r="AD943" i="14" s="1"/>
  <c r="AD942" i="14" s="1"/>
  <c r="AD941" i="14" s="1"/>
  <c r="AD940" i="14" s="1"/>
  <c r="AB148" i="14"/>
  <c r="AD149" i="14"/>
  <c r="AD148" i="14" s="1"/>
  <c r="AB84" i="14"/>
  <c r="AD85" i="14"/>
  <c r="AD84" i="14" s="1"/>
  <c r="AB102" i="14"/>
  <c r="AB101" i="14" s="1"/>
  <c r="AB100" i="14" s="1"/>
  <c r="AB99" i="14" s="1"/>
  <c r="AB98" i="14" s="1"/>
  <c r="AD103" i="14"/>
  <c r="AD102" i="14" s="1"/>
  <c r="AD101" i="14" s="1"/>
  <c r="AD100" i="14" s="1"/>
  <c r="AD99" i="14" s="1"/>
  <c r="AD98" i="14" s="1"/>
  <c r="AB192" i="14"/>
  <c r="AD193" i="14"/>
  <c r="AD192" i="14" s="1"/>
  <c r="AB213" i="14"/>
  <c r="AB212" i="14" s="1"/>
  <c r="AD214" i="14"/>
  <c r="AD213" i="14" s="1"/>
  <c r="AD212" i="14" s="1"/>
  <c r="AB279" i="14"/>
  <c r="AD280" i="14"/>
  <c r="AD279" i="14" s="1"/>
  <c r="AB337" i="14"/>
  <c r="AB336" i="14" s="1"/>
  <c r="AD339" i="14"/>
  <c r="AD337" i="14" s="1"/>
  <c r="AD336" i="14" s="1"/>
  <c r="AB384" i="14"/>
  <c r="AD385" i="14"/>
  <c r="AD384" i="14" s="1"/>
  <c r="AB424" i="14"/>
  <c r="AD425" i="14"/>
  <c r="AD424" i="14" s="1"/>
  <c r="AB475" i="14"/>
  <c r="AB474" i="14" s="1"/>
  <c r="AB473" i="14" s="1"/>
  <c r="AB472" i="14" s="1"/>
  <c r="AB471" i="14" s="1"/>
  <c r="AD476" i="14"/>
  <c r="AD475" i="14" s="1"/>
  <c r="AD474" i="14" s="1"/>
  <c r="AD473" i="14" s="1"/>
  <c r="AD472" i="14" s="1"/>
  <c r="AD471" i="14" s="1"/>
  <c r="AD571" i="14"/>
  <c r="AD570" i="14" s="1"/>
  <c r="AD569" i="14" s="1"/>
  <c r="AD568" i="14" s="1"/>
  <c r="AD567" i="14" s="1"/>
  <c r="AD784" i="14"/>
  <c r="AB1041" i="14"/>
  <c r="AB1040" i="14" s="1"/>
  <c r="AB1039" i="14" s="1"/>
  <c r="AD1042" i="14"/>
  <c r="AD1041" i="14" s="1"/>
  <c r="AD1040" i="14" s="1"/>
  <c r="AD1039" i="14" s="1"/>
  <c r="AB72" i="14"/>
  <c r="AB71" i="14" s="1"/>
  <c r="AB70" i="14" s="1"/>
  <c r="AB69" i="14" s="1"/>
  <c r="AD73" i="14"/>
  <c r="AD72" i="14" s="1"/>
  <c r="AD71" i="14" s="1"/>
  <c r="AD70" i="14" s="1"/>
  <c r="AD69" i="14" s="1"/>
  <c r="AB52" i="14"/>
  <c r="AB51" i="14" s="1"/>
  <c r="AB50" i="14" s="1"/>
  <c r="AD53" i="14"/>
  <c r="AD52" i="14" s="1"/>
  <c r="AD51" i="14" s="1"/>
  <c r="AD50" i="14" s="1"/>
  <c r="AB82" i="14"/>
  <c r="AD83" i="14"/>
  <c r="AD82" i="14" s="1"/>
  <c r="AB96" i="14"/>
  <c r="AD97" i="14"/>
  <c r="AD96" i="14" s="1"/>
  <c r="AB161" i="14"/>
  <c r="AD162" i="14"/>
  <c r="AD161" i="14" s="1"/>
  <c r="AB303" i="14"/>
  <c r="AB302" i="14" s="1"/>
  <c r="AB301" i="14" s="1"/>
  <c r="AB300" i="14" s="1"/>
  <c r="AD304" i="14"/>
  <c r="AD303" i="14" s="1"/>
  <c r="AD302" i="14" s="1"/>
  <c r="AD301" i="14" s="1"/>
  <c r="AD300" i="14" s="1"/>
  <c r="AB417" i="14"/>
  <c r="AB416" i="14" s="1"/>
  <c r="AB415" i="14" s="1"/>
  <c r="AB414" i="14" s="1"/>
  <c r="AD418" i="14"/>
  <c r="AD417" i="14" s="1"/>
  <c r="AD416" i="14" s="1"/>
  <c r="AD415" i="14" s="1"/>
  <c r="AD414" i="14" s="1"/>
  <c r="AB495" i="14"/>
  <c r="AB494" i="14" s="1"/>
  <c r="AB493" i="14" s="1"/>
  <c r="AB492" i="14" s="1"/>
  <c r="AB491" i="14" s="1"/>
  <c r="AD496" i="14"/>
  <c r="AD495" i="14" s="1"/>
  <c r="AD494" i="14" s="1"/>
  <c r="AD493" i="14" s="1"/>
  <c r="AD492" i="14" s="1"/>
  <c r="AD491" i="14" s="1"/>
  <c r="AB703" i="14"/>
  <c r="AD704" i="14"/>
  <c r="AD703" i="14" s="1"/>
  <c r="AB933" i="14"/>
  <c r="AB932" i="14" s="1"/>
  <c r="AB931" i="14" s="1"/>
  <c r="AB930" i="14" s="1"/>
  <c r="AD934" i="14"/>
  <c r="AD933" i="14" s="1"/>
  <c r="AD932" i="14" s="1"/>
  <c r="AD931" i="14" s="1"/>
  <c r="AD930" i="14" s="1"/>
  <c r="AB969" i="14"/>
  <c r="AD970" i="14"/>
  <c r="AD969" i="14" s="1"/>
  <c r="Q1034" i="14"/>
  <c r="Q1033" i="14" s="1"/>
  <c r="Q1032" i="14" s="1"/>
  <c r="AB1037" i="14"/>
  <c r="AB1036" i="14" s="1"/>
  <c r="AB1035" i="14" s="1"/>
  <c r="AD1038" i="14"/>
  <c r="AD1037" i="14" s="1"/>
  <c r="AB364" i="14"/>
  <c r="AD365" i="14"/>
  <c r="AD364" i="14" s="1"/>
  <c r="AB603" i="14"/>
  <c r="AB602" i="14" s="1"/>
  <c r="AD604" i="14"/>
  <c r="AD603" i="14" s="1"/>
  <c r="AD602" i="14" s="1"/>
  <c r="AB222" i="14"/>
  <c r="AD223" i="14"/>
  <c r="AD222" i="14" s="1"/>
  <c r="AB48" i="14"/>
  <c r="AD49" i="14"/>
  <c r="AD48" i="14" s="1"/>
  <c r="AB94" i="14"/>
  <c r="AD95" i="14"/>
  <c r="AD94" i="14" s="1"/>
  <c r="AB132" i="14"/>
  <c r="AD133" i="14"/>
  <c r="AD132" i="14" s="1"/>
  <c r="AD128" i="14" s="1"/>
  <c r="AD127" i="14" s="1"/>
  <c r="AB208" i="14"/>
  <c r="AD209" i="14"/>
  <c r="AD208" i="14" s="1"/>
  <c r="AB321" i="14"/>
  <c r="AD322" i="14"/>
  <c r="AD321" i="14" s="1"/>
  <c r="AB347" i="14"/>
  <c r="AB346" i="14" s="1"/>
  <c r="AB345" i="14" s="1"/>
  <c r="AB344" i="14" s="1"/>
  <c r="AD348" i="14"/>
  <c r="AD347" i="14" s="1"/>
  <c r="AD346" i="14" s="1"/>
  <c r="AD345" i="14" s="1"/>
  <c r="AD344" i="14" s="1"/>
  <c r="AB412" i="14"/>
  <c r="AB411" i="14" s="1"/>
  <c r="AB410" i="14" s="1"/>
  <c r="AD413" i="14"/>
  <c r="AD412" i="14" s="1"/>
  <c r="AD411" i="14" s="1"/>
  <c r="AD410" i="14" s="1"/>
  <c r="AB528" i="14"/>
  <c r="AD529" i="14"/>
  <c r="AD528" i="14" s="1"/>
  <c r="AB532" i="14"/>
  <c r="AB531" i="14" s="1"/>
  <c r="AB530" i="14" s="1"/>
  <c r="AD533" i="14"/>
  <c r="AD532" i="14" s="1"/>
  <c r="AD531" i="14" s="1"/>
  <c r="AD530" i="14" s="1"/>
  <c r="AB675" i="14"/>
  <c r="AB674" i="14" s="1"/>
  <c r="AB673" i="14" s="1"/>
  <c r="AB672" i="14" s="1"/>
  <c r="AD676" i="14"/>
  <c r="AD675" i="14" s="1"/>
  <c r="AD674" i="14" s="1"/>
  <c r="AD673" i="14" s="1"/>
  <c r="AD672" i="14" s="1"/>
  <c r="AB701" i="14"/>
  <c r="AD702" i="14"/>
  <c r="AD701" i="14" s="1"/>
  <c r="AB732" i="14"/>
  <c r="AB731" i="14" s="1"/>
  <c r="AB730" i="14" s="1"/>
  <c r="AB729" i="14" s="1"/>
  <c r="AB728" i="14" s="1"/>
  <c r="AD733" i="14"/>
  <c r="AD732" i="14" s="1"/>
  <c r="AD731" i="14" s="1"/>
  <c r="AD730" i="14" s="1"/>
  <c r="AD729" i="14" s="1"/>
  <c r="AD728" i="14" s="1"/>
  <c r="AB895" i="14"/>
  <c r="AD896" i="14"/>
  <c r="AD895" i="14" s="1"/>
  <c r="AD1000" i="14"/>
  <c r="AD999" i="14" s="1"/>
  <c r="AD998" i="14" s="1"/>
  <c r="AD997" i="14" s="1"/>
  <c r="AD996" i="14" s="1"/>
  <c r="AB158" i="14"/>
  <c r="AD159" i="14"/>
  <c r="AD158" i="14" s="1"/>
  <c r="AB22" i="14"/>
  <c r="AD23" i="14"/>
  <c r="AD22" i="14" s="1"/>
  <c r="AB31" i="14"/>
  <c r="AB30" i="14" s="1"/>
  <c r="AB29" i="14" s="1"/>
  <c r="AD32" i="14"/>
  <c r="AD31" i="14" s="1"/>
  <c r="AD30" i="14" s="1"/>
  <c r="AD29" i="14" s="1"/>
  <c r="AB116" i="14"/>
  <c r="AB115" i="14" s="1"/>
  <c r="AD117" i="14"/>
  <c r="AD116" i="14" s="1"/>
  <c r="AD115" i="14" s="1"/>
  <c r="AB152" i="14"/>
  <c r="AD153" i="14"/>
  <c r="AD152" i="14" s="1"/>
  <c r="AB177" i="14"/>
  <c r="AB176" i="14" s="1"/>
  <c r="AB175" i="14" s="1"/>
  <c r="AD178" i="14"/>
  <c r="AD177" i="14" s="1"/>
  <c r="AD176" i="14" s="1"/>
  <c r="AD175" i="14" s="1"/>
  <c r="AD174" i="14" s="1"/>
  <c r="AD173" i="14" s="1"/>
  <c r="AB206" i="14"/>
  <c r="AD207" i="14"/>
  <c r="AD206" i="14" s="1"/>
  <c r="AB408" i="14"/>
  <c r="AB407" i="14" s="1"/>
  <c r="AB406" i="14" s="1"/>
  <c r="AD409" i="14"/>
  <c r="AD408" i="14" s="1"/>
  <c r="AD407" i="14" s="1"/>
  <c r="AD406" i="14" s="1"/>
  <c r="AB699" i="14"/>
  <c r="AD700" i="14"/>
  <c r="AD699" i="14" s="1"/>
  <c r="AB726" i="14"/>
  <c r="AB725" i="14" s="1"/>
  <c r="AB724" i="14" s="1"/>
  <c r="AB723" i="14" s="1"/>
  <c r="AD727" i="14"/>
  <c r="AD726" i="14" s="1"/>
  <c r="AD725" i="14" s="1"/>
  <c r="AD724" i="14" s="1"/>
  <c r="AD723" i="14" s="1"/>
  <c r="AB873" i="14"/>
  <c r="AD874" i="14"/>
  <c r="AD873" i="14" s="1"/>
  <c r="AB156" i="14"/>
  <c r="AD157" i="14"/>
  <c r="AD156" i="14" s="1"/>
  <c r="AB36" i="14"/>
  <c r="AB35" i="14" s="1"/>
  <c r="AB34" i="14" s="1"/>
  <c r="AB33" i="14" s="1"/>
  <c r="AD37" i="14"/>
  <c r="AD36" i="14" s="1"/>
  <c r="AD35" i="14" s="1"/>
  <c r="AD34" i="14" s="1"/>
  <c r="AD33" i="14" s="1"/>
  <c r="AB27" i="14"/>
  <c r="AD28" i="14"/>
  <c r="AD27" i="14" s="1"/>
  <c r="AB138" i="14"/>
  <c r="AB137" i="14" s="1"/>
  <c r="AB136" i="14" s="1"/>
  <c r="AD139" i="14"/>
  <c r="AD138" i="14" s="1"/>
  <c r="AD137" i="14" s="1"/>
  <c r="AD136" i="14" s="1"/>
  <c r="AB150" i="14"/>
  <c r="AD151" i="14"/>
  <c r="AD150" i="14" s="1"/>
  <c r="AB204" i="14"/>
  <c r="AD205" i="14"/>
  <c r="AD204" i="14" s="1"/>
  <c r="AD314" i="14"/>
  <c r="AB366" i="14"/>
  <c r="AD367" i="14"/>
  <c r="AD366" i="14" s="1"/>
  <c r="AB458" i="14"/>
  <c r="AB457" i="14" s="1"/>
  <c r="AB456" i="14" s="1"/>
  <c r="AB455" i="14" s="1"/>
  <c r="AD459" i="14"/>
  <c r="AD458" i="14" s="1"/>
  <c r="AD457" i="14" s="1"/>
  <c r="AD456" i="14" s="1"/>
  <c r="AD455" i="14" s="1"/>
  <c r="AB606" i="14"/>
  <c r="AB605" i="14" s="1"/>
  <c r="AD607" i="14"/>
  <c r="AD606" i="14" s="1"/>
  <c r="AD605" i="14" s="1"/>
  <c r="AB630" i="14"/>
  <c r="AB629" i="14" s="1"/>
  <c r="AB628" i="14" s="1"/>
  <c r="AB627" i="14" s="1"/>
  <c r="AB626" i="14" s="1"/>
  <c r="AB625" i="14" s="1"/>
  <c r="AD631" i="14"/>
  <c r="AD630" i="14" s="1"/>
  <c r="AD629" i="14" s="1"/>
  <c r="AD628" i="14" s="1"/>
  <c r="AD627" i="14" s="1"/>
  <c r="AD626" i="14" s="1"/>
  <c r="AD625" i="14" s="1"/>
  <c r="AB656" i="14"/>
  <c r="AD657" i="14"/>
  <c r="AD656" i="14" s="1"/>
  <c r="H692" i="14"/>
  <c r="H691" i="14" s="1"/>
  <c r="AD748" i="14"/>
  <c r="AD756" i="14"/>
  <c r="F833" i="14"/>
  <c r="F832" i="14" s="1"/>
  <c r="F831" i="14" s="1"/>
  <c r="F830" i="14" s="1"/>
  <c r="AB914" i="14"/>
  <c r="AB913" i="14" s="1"/>
  <c r="AD915" i="14"/>
  <c r="AD914" i="14" s="1"/>
  <c r="AD913" i="14" s="1"/>
  <c r="U615" i="14"/>
  <c r="U614" i="14" s="1"/>
  <c r="U613" i="14" s="1"/>
  <c r="U612" i="14" s="1"/>
  <c r="R383" i="14"/>
  <c r="X833" i="14"/>
  <c r="X832" i="14" s="1"/>
  <c r="X831" i="14" s="1"/>
  <c r="X830" i="14" s="1"/>
  <c r="Z646" i="14"/>
  <c r="Z645" i="14" s="1"/>
  <c r="Z644" i="14" s="1"/>
  <c r="Z643" i="14" s="1"/>
  <c r="Z642" i="14" s="1"/>
  <c r="Z641" i="14" s="1"/>
  <c r="Y753" i="14"/>
  <c r="L351" i="14"/>
  <c r="S469" i="14"/>
  <c r="F661" i="14"/>
  <c r="F660" i="14" s="1"/>
  <c r="F984" i="14"/>
  <c r="F983" i="14" s="1"/>
  <c r="F982" i="14" s="1"/>
  <c r="F981" i="14" s="1"/>
  <c r="F980" i="14" s="1"/>
  <c r="H384" i="14"/>
  <c r="H662" i="14"/>
  <c r="R56" i="14"/>
  <c r="R55" i="14" s="1"/>
  <c r="R54" i="14" s="1"/>
  <c r="H958" i="14"/>
  <c r="H957" i="14" s="1"/>
  <c r="H956" i="14" s="1"/>
  <c r="H955" i="14" s="1"/>
  <c r="L383" i="14"/>
  <c r="Z458" i="14"/>
  <c r="Z457" i="14" s="1"/>
  <c r="Z456" i="14" s="1"/>
  <c r="Z455" i="14" s="1"/>
  <c r="Y525" i="14"/>
  <c r="Y524" i="14" s="1"/>
  <c r="Y523" i="14" s="1"/>
  <c r="S532" i="14"/>
  <c r="S531" i="14" s="1"/>
  <c r="S530" i="14" s="1"/>
  <c r="S521" i="14"/>
  <c r="S520" i="14" s="1"/>
  <c r="S519" i="14" s="1"/>
  <c r="S518" i="14" s="1"/>
  <c r="H675" i="14"/>
  <c r="H674" i="14" s="1"/>
  <c r="H673" i="14" s="1"/>
  <c r="H672" i="14" s="1"/>
  <c r="Z933" i="14"/>
  <c r="Z932" i="14" s="1"/>
  <c r="Z931" i="14" s="1"/>
  <c r="Z930" i="14" s="1"/>
  <c r="H944" i="14"/>
  <c r="H943" i="14" s="1"/>
  <c r="H942" i="14" s="1"/>
  <c r="H941" i="14" s="1"/>
  <c r="H940" i="14" s="1"/>
  <c r="Q525" i="14"/>
  <c r="Q524" i="14" s="1"/>
  <c r="Q523" i="14" s="1"/>
  <c r="X56" i="14"/>
  <c r="X55" i="14" s="1"/>
  <c r="X54" i="14" s="1"/>
  <c r="H27" i="14"/>
  <c r="S906" i="14"/>
  <c r="Z72" i="14"/>
  <c r="Z71" i="14" s="1"/>
  <c r="Z70" i="14" s="1"/>
  <c r="Z69" i="14" s="1"/>
  <c r="F229" i="14"/>
  <c r="F228" i="14" s="1"/>
  <c r="AA167" i="14"/>
  <c r="Z138" i="14"/>
  <c r="Z137" i="14" s="1"/>
  <c r="Z136" i="14" s="1"/>
  <c r="W260" i="14"/>
  <c r="W259" i="14" s="1"/>
  <c r="W258" i="14" s="1"/>
  <c r="W257" i="14" s="1"/>
  <c r="W256" i="14" s="1"/>
  <c r="W91" i="14"/>
  <c r="S515" i="14"/>
  <c r="S514" i="14" s="1"/>
  <c r="S513" i="14" s="1"/>
  <c r="Z1041" i="14"/>
  <c r="Z1040" i="14" s="1"/>
  <c r="Z1039" i="14" s="1"/>
  <c r="Z303" i="14"/>
  <c r="Z302" i="14" s="1"/>
  <c r="Z301" i="14" s="1"/>
  <c r="Z300" i="14" s="1"/>
  <c r="Z963" i="14"/>
  <c r="U85" i="14"/>
  <c r="U84" i="14" s="1"/>
  <c r="H196" i="14"/>
  <c r="H195" i="14" s="1"/>
  <c r="H194" i="14" s="1"/>
  <c r="Z283" i="14"/>
  <c r="Z282" i="14" s="1"/>
  <c r="Z281" i="14" s="1"/>
  <c r="H24" i="14"/>
  <c r="R293" i="14"/>
  <c r="R292" i="14" s="1"/>
  <c r="R291" i="14" s="1"/>
  <c r="R290" i="14" s="1"/>
  <c r="H911" i="14"/>
  <c r="H910" i="14" s="1"/>
  <c r="H909" i="14" s="1"/>
  <c r="H908" i="14" s="1"/>
  <c r="H165" i="14"/>
  <c r="M203" i="14"/>
  <c r="M202" i="14" s="1"/>
  <c r="M201" i="14" s="1"/>
  <c r="M200" i="14" s="1"/>
  <c r="H206" i="14"/>
  <c r="H366" i="14"/>
  <c r="G372" i="14"/>
  <c r="R423" i="14"/>
  <c r="I849" i="14"/>
  <c r="I848" i="14" s="1"/>
  <c r="H397" i="14"/>
  <c r="H396" i="14" s="1"/>
  <c r="H395" i="14" s="1"/>
  <c r="H386" i="14"/>
  <c r="H177" i="14"/>
  <c r="H176" i="14" s="1"/>
  <c r="H175" i="14" s="1"/>
  <c r="I266" i="14"/>
  <c r="X364" i="14"/>
  <c r="X361" i="14" s="1"/>
  <c r="H94" i="14"/>
  <c r="AB111" i="14"/>
  <c r="L894" i="14"/>
  <c r="L893" i="14" s="1"/>
  <c r="S926" i="14"/>
  <c r="S925" i="14" s="1"/>
  <c r="S924" i="14" s="1"/>
  <c r="S923" i="14" s="1"/>
  <c r="S922" i="14" s="1"/>
  <c r="S921" i="14" s="1"/>
  <c r="S990" i="14"/>
  <c r="S1041" i="14"/>
  <c r="S1040" i="14" s="1"/>
  <c r="S1039" i="14" s="1"/>
  <c r="F161" i="14"/>
  <c r="F160" i="14" s="1"/>
  <c r="Z475" i="14"/>
  <c r="Z474" i="14" s="1"/>
  <c r="Z473" i="14" s="1"/>
  <c r="Z472" i="14" s="1"/>
  <c r="Z471" i="14" s="1"/>
  <c r="Z867" i="14"/>
  <c r="AA1027" i="14"/>
  <c r="S662" i="14"/>
  <c r="S507" i="14"/>
  <c r="L298" i="14"/>
  <c r="L293" i="14" s="1"/>
  <c r="L292" i="14" s="1"/>
  <c r="L291" i="14" s="1"/>
  <c r="L290" i="14" s="1"/>
  <c r="H317" i="14"/>
  <c r="Y351" i="14"/>
  <c r="J423" i="14"/>
  <c r="J422" i="14" s="1"/>
  <c r="J421" i="14" s="1"/>
  <c r="J420" i="14" s="1"/>
  <c r="J419" i="14" s="1"/>
  <c r="S579" i="14"/>
  <c r="S578" i="14" s="1"/>
  <c r="S577" i="14" s="1"/>
  <c r="S576" i="14" s="1"/>
  <c r="S575" i="14" s="1"/>
  <c r="S574" i="14" s="1"/>
  <c r="Z27" i="14"/>
  <c r="Z43" i="14"/>
  <c r="H52" i="14"/>
  <c r="H51" i="14" s="1"/>
  <c r="H50" i="14" s="1"/>
  <c r="H59" i="14"/>
  <c r="H56" i="14" s="1"/>
  <c r="H55" i="14" s="1"/>
  <c r="H54" i="14" s="1"/>
  <c r="Z31" i="14"/>
  <c r="Z30" i="14" s="1"/>
  <c r="Z29" i="14" s="1"/>
  <c r="Z52" i="14"/>
  <c r="Z51" i="14" s="1"/>
  <c r="Z50" i="14" s="1"/>
  <c r="Z59" i="14"/>
  <c r="Z56" i="14" s="1"/>
  <c r="Z55" i="14" s="1"/>
  <c r="Z54" i="14" s="1"/>
  <c r="S24" i="14"/>
  <c r="H31" i="14"/>
  <c r="H30" i="14" s="1"/>
  <c r="H29" i="14" s="1"/>
  <c r="S88" i="14"/>
  <c r="H102" i="14"/>
  <c r="H101" i="14" s="1"/>
  <c r="H100" i="14" s="1"/>
  <c r="H99" i="14" s="1"/>
  <c r="H98" i="14" s="1"/>
  <c r="Z96" i="14"/>
  <c r="R188" i="14"/>
  <c r="R187" i="14" s="1"/>
  <c r="R186" i="14" s="1"/>
  <c r="R185" i="14" s="1"/>
  <c r="Z82" i="14"/>
  <c r="H86" i="14"/>
  <c r="K94" i="14"/>
  <c r="Z102" i="14"/>
  <c r="Z101" i="14" s="1"/>
  <c r="Z100" i="14" s="1"/>
  <c r="Z99" i="14" s="1"/>
  <c r="Z98" i="14" s="1"/>
  <c r="Z148" i="14"/>
  <c r="Z132" i="14"/>
  <c r="Z204" i="14"/>
  <c r="H72" i="14"/>
  <c r="H71" i="14" s="1"/>
  <c r="H70" i="14" s="1"/>
  <c r="H69" i="14" s="1"/>
  <c r="M128" i="14"/>
  <c r="M127" i="14" s="1"/>
  <c r="M126" i="14" s="1"/>
  <c r="J188" i="14"/>
  <c r="J187" i="14" s="1"/>
  <c r="J186" i="14" s="1"/>
  <c r="J185" i="14" s="1"/>
  <c r="H222" i="14"/>
  <c r="Z220" i="14"/>
  <c r="K303" i="14"/>
  <c r="K302" i="14" s="1"/>
  <c r="K301" i="14" s="1"/>
  <c r="K300" i="14" s="1"/>
  <c r="H337" i="14"/>
  <c r="H336" i="14" s="1"/>
  <c r="F351" i="14"/>
  <c r="Q466" i="14"/>
  <c r="Q465" i="14" s="1"/>
  <c r="Q460" i="14" s="1"/>
  <c r="Q454" i="14" s="1"/>
  <c r="S283" i="14"/>
  <c r="S282" i="14" s="1"/>
  <c r="S281" i="14" s="1"/>
  <c r="H352" i="14"/>
  <c r="H357" i="14"/>
  <c r="H356" i="14" s="1"/>
  <c r="Z397" i="14"/>
  <c r="Z396" i="14" s="1"/>
  <c r="Z395" i="14" s="1"/>
  <c r="Z408" i="14"/>
  <c r="Z407" i="14" s="1"/>
  <c r="Z406" i="14" s="1"/>
  <c r="H303" i="14"/>
  <c r="H302" i="14" s="1"/>
  <c r="H301" i="14" s="1"/>
  <c r="H300" i="14" s="1"/>
  <c r="S317" i="14"/>
  <c r="Z279" i="14"/>
  <c r="H294" i="14"/>
  <c r="K352" i="14"/>
  <c r="H458" i="14"/>
  <c r="H457" i="14" s="1"/>
  <c r="H456" i="14" s="1"/>
  <c r="H455" i="14" s="1"/>
  <c r="Z495" i="14"/>
  <c r="Z494" i="14" s="1"/>
  <c r="Z493" i="14" s="1"/>
  <c r="Z492" i="14" s="1"/>
  <c r="Z491" i="14" s="1"/>
  <c r="S537" i="14"/>
  <c r="N587" i="14"/>
  <c r="N586" i="14" s="1"/>
  <c r="N585" i="14" s="1"/>
  <c r="N584" i="14" s="1"/>
  <c r="N583" i="14" s="1"/>
  <c r="N582" i="14" s="1"/>
  <c r="N581" i="14" s="1"/>
  <c r="Z603" i="14"/>
  <c r="Z602" i="14" s="1"/>
  <c r="H606" i="14"/>
  <c r="H605" i="14" s="1"/>
  <c r="W571" i="14"/>
  <c r="W570" i="14" s="1"/>
  <c r="W569" i="14" s="1"/>
  <c r="W568" i="14" s="1"/>
  <c r="W567" i="14" s="1"/>
  <c r="H586" i="14"/>
  <c r="H585" i="14" s="1"/>
  <c r="H584" i="14" s="1"/>
  <c r="H583" i="14" s="1"/>
  <c r="H582" i="14" s="1"/>
  <c r="H581" i="14" s="1"/>
  <c r="H603" i="14"/>
  <c r="H602" i="14" s="1"/>
  <c r="Z675" i="14"/>
  <c r="Z674" i="14" s="1"/>
  <c r="Z673" i="14" s="1"/>
  <c r="Z672" i="14" s="1"/>
  <c r="Z703" i="14"/>
  <c r="H744" i="14"/>
  <c r="Z744" i="14"/>
  <c r="S751" i="14"/>
  <c r="AA747" i="14"/>
  <c r="U799" i="14"/>
  <c r="U798" i="14" s="1"/>
  <c r="U846" i="14"/>
  <c r="U845" i="14" s="1"/>
  <c r="U844" i="14" s="1"/>
  <c r="U843" i="14" s="1"/>
  <c r="U842" i="14" s="1"/>
  <c r="R864" i="14"/>
  <c r="R863" i="14" s="1"/>
  <c r="S867" i="14"/>
  <c r="S864" i="14" s="1"/>
  <c r="S863" i="14" s="1"/>
  <c r="N872" i="14"/>
  <c r="N871" i="14" s="1"/>
  <c r="H875" i="14"/>
  <c r="M894" i="14"/>
  <c r="M893" i="14" s="1"/>
  <c r="I894" i="14"/>
  <c r="I893" i="14" s="1"/>
  <c r="S914" i="14"/>
  <c r="S913" i="14" s="1"/>
  <c r="S972" i="14"/>
  <c r="S971" i="14" s="1"/>
  <c r="Z1000" i="14"/>
  <c r="H1004" i="14"/>
  <c r="H1037" i="14"/>
  <c r="H1036" i="14" s="1"/>
  <c r="H1035" i="14" s="1"/>
  <c r="Z1004" i="14"/>
  <c r="H1010" i="14"/>
  <c r="Z1037" i="14"/>
  <c r="Z1036" i="14" s="1"/>
  <c r="Z1035" i="14" s="1"/>
  <c r="U192" i="14"/>
  <c r="W193" i="14"/>
  <c r="W192" i="14" s="1"/>
  <c r="N912" i="14"/>
  <c r="N911" i="14" s="1"/>
  <c r="N910" i="14" s="1"/>
  <c r="K911" i="14"/>
  <c r="K910" i="14" s="1"/>
  <c r="U926" i="14"/>
  <c r="U925" i="14" s="1"/>
  <c r="U924" i="14" s="1"/>
  <c r="U923" i="14" s="1"/>
  <c r="U922" i="14" s="1"/>
  <c r="U921" i="14" s="1"/>
  <c r="W927" i="14"/>
  <c r="W926" i="14" s="1"/>
  <c r="W925" i="14" s="1"/>
  <c r="W924" i="14" s="1"/>
  <c r="W923" i="14" s="1"/>
  <c r="W922" i="14" s="1"/>
  <c r="W921" i="14" s="1"/>
  <c r="U469" i="14"/>
  <c r="W470" i="14"/>
  <c r="W469" i="14" s="1"/>
  <c r="N459" i="14"/>
  <c r="N458" i="14" s="1"/>
  <c r="N457" i="14" s="1"/>
  <c r="N456" i="14" s="1"/>
  <c r="N455" i="14" s="1"/>
  <c r="K458" i="14"/>
  <c r="K457" i="14" s="1"/>
  <c r="K456" i="14" s="1"/>
  <c r="K455" i="14" s="1"/>
  <c r="U425" i="14"/>
  <c r="U528" i="14"/>
  <c r="W529" i="14"/>
  <c r="W528" i="14" s="1"/>
  <c r="K704" i="14"/>
  <c r="N704" i="14" s="1"/>
  <c r="N703" i="14" s="1"/>
  <c r="H760" i="14"/>
  <c r="S1031" i="14"/>
  <c r="U1031" i="14" s="1"/>
  <c r="U22" i="14"/>
  <c r="W23" i="14"/>
  <c r="W22" i="14" s="1"/>
  <c r="H158" i="14"/>
  <c r="AB587" i="14"/>
  <c r="K711" i="14"/>
  <c r="K710" i="14" s="1"/>
  <c r="K709" i="14" s="1"/>
  <c r="U722" i="14"/>
  <c r="H22" i="14"/>
  <c r="U27" i="14"/>
  <c r="W28" i="14"/>
  <c r="W27" i="14" s="1"/>
  <c r="U48" i="14"/>
  <c r="W49" i="14"/>
  <c r="W48" i="14" s="1"/>
  <c r="J114" i="14"/>
  <c r="J113" i="14" s="1"/>
  <c r="U129" i="14"/>
  <c r="W130" i="14"/>
  <c r="W129" i="14" s="1"/>
  <c r="J154" i="14"/>
  <c r="J147" i="14" s="1"/>
  <c r="U158" i="14"/>
  <c r="W159" i="14"/>
  <c r="W158" i="14" s="1"/>
  <c r="S183" i="14"/>
  <c r="U183" i="14" s="1"/>
  <c r="W183" i="14" s="1"/>
  <c r="W181" i="14" s="1"/>
  <c r="W180" i="14" s="1"/>
  <c r="W179" i="14" s="1"/>
  <c r="U206" i="14"/>
  <c r="W207" i="14"/>
  <c r="W206" i="14" s="1"/>
  <c r="U231" i="14"/>
  <c r="U230" i="14" s="1"/>
  <c r="W232" i="14"/>
  <c r="W231" i="14" s="1"/>
  <c r="W230" i="14" s="1"/>
  <c r="Z250" i="14"/>
  <c r="Z249" i="14" s="1"/>
  <c r="Z248" i="14" s="1"/>
  <c r="Z296" i="14"/>
  <c r="Z293" i="14" s="1"/>
  <c r="Z292" i="14" s="1"/>
  <c r="Z291" i="14" s="1"/>
  <c r="Z314" i="14"/>
  <c r="AA351" i="14"/>
  <c r="Z359" i="14"/>
  <c r="J376" i="14"/>
  <c r="H393" i="14"/>
  <c r="H392" i="14" s="1"/>
  <c r="H391" i="14" s="1"/>
  <c r="K438" i="14"/>
  <c r="N438" i="14" s="1"/>
  <c r="N437" i="14" s="1"/>
  <c r="H463" i="14"/>
  <c r="H462" i="14" s="1"/>
  <c r="H461" i="14" s="1"/>
  <c r="U463" i="14"/>
  <c r="U462" i="14" s="1"/>
  <c r="U461" i="14" s="1"/>
  <c r="W464" i="14"/>
  <c r="W463" i="14" s="1"/>
  <c r="W462" i="14" s="1"/>
  <c r="W461" i="14" s="1"/>
  <c r="X466" i="14"/>
  <c r="X465" i="14" s="1"/>
  <c r="X460" i="14" s="1"/>
  <c r="X454" i="14" s="1"/>
  <c r="X431" i="14" s="1"/>
  <c r="R525" i="14"/>
  <c r="R524" i="14" s="1"/>
  <c r="M536" i="14"/>
  <c r="M535" i="14" s="1"/>
  <c r="M534" i="14" s="1"/>
  <c r="H550" i="14"/>
  <c r="H549" i="14" s="1"/>
  <c r="H548" i="14" s="1"/>
  <c r="H547" i="14" s="1"/>
  <c r="H546" i="14" s="1"/>
  <c r="H545" i="14" s="1"/>
  <c r="Z606" i="14"/>
  <c r="Z605" i="14" s="1"/>
  <c r="AB611" i="14"/>
  <c r="H637" i="14"/>
  <c r="H636" i="14" s="1"/>
  <c r="H635" i="14" s="1"/>
  <c r="H634" i="14" s="1"/>
  <c r="H633" i="14" s="1"/>
  <c r="H632" i="14" s="1"/>
  <c r="U654" i="14"/>
  <c r="W655" i="14"/>
  <c r="W654" i="14" s="1"/>
  <c r="Z726" i="14"/>
  <c r="Z725" i="14" s="1"/>
  <c r="Z724" i="14" s="1"/>
  <c r="Z723" i="14" s="1"/>
  <c r="U742" i="14"/>
  <c r="W743" i="14"/>
  <c r="W742" i="14" s="1"/>
  <c r="U866" i="14"/>
  <c r="K918" i="14"/>
  <c r="N918" i="14" s="1"/>
  <c r="R962" i="14"/>
  <c r="R961" i="14" s="1"/>
  <c r="R960" i="14" s="1"/>
  <c r="R954" i="14" s="1"/>
  <c r="X1028" i="14"/>
  <c r="X1027" i="14" s="1"/>
  <c r="U72" i="14"/>
  <c r="U71" i="14" s="1"/>
  <c r="U70" i="14" s="1"/>
  <c r="U69" i="14" s="1"/>
  <c r="W73" i="14"/>
  <c r="W72" i="14" s="1"/>
  <c r="W71" i="14" s="1"/>
  <c r="W70" i="14" s="1"/>
  <c r="W69" i="14" s="1"/>
  <c r="J128" i="14"/>
  <c r="J127" i="14" s="1"/>
  <c r="J126" i="14" s="1"/>
  <c r="AB129" i="14"/>
  <c r="AB128" i="14" s="1"/>
  <c r="AB127" i="14" s="1"/>
  <c r="U138" i="14"/>
  <c r="U137" i="14" s="1"/>
  <c r="U136" i="14" s="1"/>
  <c r="W139" i="14"/>
  <c r="W138" i="14" s="1"/>
  <c r="W137" i="14" s="1"/>
  <c r="W136" i="14" s="1"/>
  <c r="U148" i="14"/>
  <c r="W149" i="14"/>
  <c r="W148" i="14" s="1"/>
  <c r="Z177" i="14"/>
  <c r="Z176" i="14" s="1"/>
  <c r="Z175" i="14" s="1"/>
  <c r="Z208" i="14"/>
  <c r="H224" i="14"/>
  <c r="H226" i="14"/>
  <c r="Z267" i="14"/>
  <c r="Z266" i="14" s="1"/>
  <c r="L356" i="14"/>
  <c r="N442" i="14"/>
  <c r="F452" i="14"/>
  <c r="F451" i="14" s="1"/>
  <c r="F450" i="14" s="1"/>
  <c r="F449" i="14" s="1"/>
  <c r="F448" i="14" s="1"/>
  <c r="U507" i="14"/>
  <c r="W508" i="14"/>
  <c r="W507" i="14" s="1"/>
  <c r="U521" i="14"/>
  <c r="U520" i="14" s="1"/>
  <c r="U519" i="14" s="1"/>
  <c r="U518" i="14" s="1"/>
  <c r="W522" i="14"/>
  <c r="W521" i="14" s="1"/>
  <c r="W520" i="14" s="1"/>
  <c r="W519" i="14" s="1"/>
  <c r="W518" i="14" s="1"/>
  <c r="U579" i="14"/>
  <c r="U578" i="14" s="1"/>
  <c r="U577" i="14" s="1"/>
  <c r="U576" i="14" s="1"/>
  <c r="U575" i="14" s="1"/>
  <c r="U574" i="14" s="1"/>
  <c r="W580" i="14"/>
  <c r="W579" i="14" s="1"/>
  <c r="W578" i="14" s="1"/>
  <c r="W577" i="14" s="1"/>
  <c r="W576" i="14" s="1"/>
  <c r="W575" i="14" s="1"/>
  <c r="W574" i="14" s="1"/>
  <c r="Z656" i="14"/>
  <c r="M664" i="14"/>
  <c r="Z699" i="14"/>
  <c r="M747" i="14"/>
  <c r="AB872" i="14"/>
  <c r="H879" i="14"/>
  <c r="U914" i="14"/>
  <c r="U913" i="14" s="1"/>
  <c r="Z944" i="14"/>
  <c r="Z943" i="14" s="1"/>
  <c r="Z942" i="14" s="1"/>
  <c r="Z941" i="14" s="1"/>
  <c r="Z940" i="14" s="1"/>
  <c r="S1012" i="14"/>
  <c r="U1041" i="14"/>
  <c r="U1040" i="14" s="1"/>
  <c r="U1039" i="14" s="1"/>
  <c r="W1042" i="14"/>
  <c r="W1041" i="14" s="1"/>
  <c r="W1040" i="14" s="1"/>
  <c r="W1039" i="14" s="1"/>
  <c r="U59" i="14"/>
  <c r="W60" i="14"/>
  <c r="W59" i="14" s="1"/>
  <c r="U119" i="14"/>
  <c r="U118" i="14" s="1"/>
  <c r="W120" i="14"/>
  <c r="W119" i="14" s="1"/>
  <c r="W118" i="14" s="1"/>
  <c r="U426" i="14"/>
  <c r="W427" i="14"/>
  <c r="W426" i="14" s="1"/>
  <c r="U879" i="14"/>
  <c r="W880" i="14"/>
  <c r="W879" i="14" s="1"/>
  <c r="U887" i="14"/>
  <c r="W888" i="14"/>
  <c r="W887" i="14" s="1"/>
  <c r="U898" i="14"/>
  <c r="W899" i="14"/>
  <c r="W898" i="14" s="1"/>
  <c r="I781" i="14"/>
  <c r="I780" i="14" s="1"/>
  <c r="I775" i="14" s="1"/>
  <c r="I774" i="14" s="1"/>
  <c r="I773" i="14" s="1"/>
  <c r="U958" i="14"/>
  <c r="U957" i="14" s="1"/>
  <c r="U956" i="14" s="1"/>
  <c r="U955" i="14" s="1"/>
  <c r="W959" i="14"/>
  <c r="W958" i="14" s="1"/>
  <c r="W957" i="14" s="1"/>
  <c r="W956" i="14" s="1"/>
  <c r="W955" i="14" s="1"/>
  <c r="Z196" i="14"/>
  <c r="Z195" i="14" s="1"/>
  <c r="Z194" i="14" s="1"/>
  <c r="U208" i="14"/>
  <c r="W209" i="14"/>
  <c r="W208" i="14" s="1"/>
  <c r="U326" i="14"/>
  <c r="R361" i="14"/>
  <c r="T376" i="14"/>
  <c r="H405" i="14"/>
  <c r="H467" i="14"/>
  <c r="H466" i="14" s="1"/>
  <c r="H465" i="14" s="1"/>
  <c r="U467" i="14"/>
  <c r="W468" i="14"/>
  <c r="W467" i="14" s="1"/>
  <c r="M546" i="14"/>
  <c r="M545" i="14" s="1"/>
  <c r="P595" i="14"/>
  <c r="P594" i="14" s="1"/>
  <c r="P593" i="14" s="1"/>
  <c r="P592" i="14" s="1"/>
  <c r="P591" i="14" s="1"/>
  <c r="U751" i="14"/>
  <c r="W752" i="14"/>
  <c r="W751" i="14" s="1"/>
  <c r="U873" i="14"/>
  <c r="W874" i="14"/>
  <c r="W873" i="14" s="1"/>
  <c r="AB899" i="14"/>
  <c r="G999" i="14"/>
  <c r="G998" i="14" s="1"/>
  <c r="G997" i="14" s="1"/>
  <c r="G996" i="14" s="1"/>
  <c r="U337" i="14"/>
  <c r="U336" i="14" s="1"/>
  <c r="W339" i="14"/>
  <c r="W337" i="14" s="1"/>
  <c r="W336" i="14" s="1"/>
  <c r="U165" i="14"/>
  <c r="W166" i="14"/>
  <c r="W165" i="14" s="1"/>
  <c r="J167" i="14"/>
  <c r="U250" i="14"/>
  <c r="U249" i="14" s="1"/>
  <c r="U248" i="14" s="1"/>
  <c r="U247" i="14" s="1"/>
  <c r="U246" i="14" s="1"/>
  <c r="W251" i="14"/>
  <c r="W250" i="14" s="1"/>
  <c r="W249" i="14" s="1"/>
  <c r="W248" i="14" s="1"/>
  <c r="U353" i="14"/>
  <c r="U606" i="14"/>
  <c r="U605" i="14" s="1"/>
  <c r="W607" i="14"/>
  <c r="W606" i="14" s="1"/>
  <c r="W605" i="14" s="1"/>
  <c r="U116" i="14"/>
  <c r="U115" i="14" s="1"/>
  <c r="W117" i="14"/>
  <c r="W116" i="14" s="1"/>
  <c r="W115" i="14" s="1"/>
  <c r="U610" i="14"/>
  <c r="U609" i="14" s="1"/>
  <c r="U608" i="14" s="1"/>
  <c r="W611" i="14"/>
  <c r="W610" i="14" s="1"/>
  <c r="W609" i="14" s="1"/>
  <c r="W608" i="14" s="1"/>
  <c r="U86" i="14"/>
  <c r="W87" i="14"/>
  <c r="W86" i="14" s="1"/>
  <c r="X188" i="14"/>
  <c r="X187" i="14" s="1"/>
  <c r="X186" i="14" s="1"/>
  <c r="X185" i="14" s="1"/>
  <c r="U489" i="14"/>
  <c r="U25" i="14"/>
  <c r="W25" i="14" s="1"/>
  <c r="W24" i="14" s="1"/>
  <c r="H110" i="14"/>
  <c r="H109" i="14" s="1"/>
  <c r="H108" i="14" s="1"/>
  <c r="U177" i="14"/>
  <c r="U176" i="14" s="1"/>
  <c r="U175" i="14" s="1"/>
  <c r="W178" i="14"/>
  <c r="W177" i="14" s="1"/>
  <c r="W176" i="14" s="1"/>
  <c r="W175" i="14" s="1"/>
  <c r="U31" i="14"/>
  <c r="U30" i="14" s="1"/>
  <c r="U29" i="14" s="1"/>
  <c r="W32" i="14"/>
  <c r="W31" i="14" s="1"/>
  <c r="W30" i="14" s="1"/>
  <c r="W29" i="14" s="1"/>
  <c r="U150" i="14"/>
  <c r="W151" i="14"/>
  <c r="W150" i="14" s="1"/>
  <c r="Z222" i="14"/>
  <c r="U274" i="14"/>
  <c r="W275" i="14"/>
  <c r="W274" i="14" s="1"/>
  <c r="U319" i="14"/>
  <c r="W319" i="14" s="1"/>
  <c r="W317" i="14" s="1"/>
  <c r="F559" i="14"/>
  <c r="U867" i="14"/>
  <c r="W868" i="14"/>
  <c r="W867" i="14" s="1"/>
  <c r="U906" i="14"/>
  <c r="W907" i="14"/>
  <c r="W906" i="14" s="1"/>
  <c r="W43" i="14"/>
  <c r="U52" i="14"/>
  <c r="U51" i="14" s="1"/>
  <c r="U50" i="14" s="1"/>
  <c r="W53" i="14"/>
  <c r="W52" i="14" s="1"/>
  <c r="W51" i="14" s="1"/>
  <c r="W50" i="14" s="1"/>
  <c r="U66" i="14"/>
  <c r="U65" i="14" s="1"/>
  <c r="U64" i="14" s="1"/>
  <c r="W67" i="14"/>
  <c r="W66" i="14" s="1"/>
  <c r="W65" i="14" s="1"/>
  <c r="W64" i="14" s="1"/>
  <c r="Z94" i="14"/>
  <c r="U110" i="14"/>
  <c r="U109" i="14" s="1"/>
  <c r="U108" i="14" s="1"/>
  <c r="W111" i="14"/>
  <c r="W110" i="14" s="1"/>
  <c r="W109" i="14" s="1"/>
  <c r="W108" i="14" s="1"/>
  <c r="H163" i="14"/>
  <c r="K527" i="14"/>
  <c r="K526" i="14" s="1"/>
  <c r="W615" i="14"/>
  <c r="W614" i="14" s="1"/>
  <c r="W613" i="14" s="1"/>
  <c r="W612" i="14" s="1"/>
  <c r="AB647" i="14"/>
  <c r="AD647" i="14" s="1"/>
  <c r="AD646" i="14" s="1"/>
  <c r="AD645" i="14" s="1"/>
  <c r="AD644" i="14" s="1"/>
  <c r="AD643" i="14" s="1"/>
  <c r="AD642" i="14" s="1"/>
  <c r="AD641" i="14" s="1"/>
  <c r="K915" i="14"/>
  <c r="K914" i="14" s="1"/>
  <c r="K913" i="14" s="1"/>
  <c r="U102" i="14"/>
  <c r="U101" i="14" s="1"/>
  <c r="U100" i="14" s="1"/>
  <c r="U99" i="14" s="1"/>
  <c r="U98" i="14" s="1"/>
  <c r="W103" i="14"/>
  <c r="W102" i="14" s="1"/>
  <c r="W101" i="14" s="1"/>
  <c r="W100" i="14" s="1"/>
  <c r="W99" i="14" s="1"/>
  <c r="W98" i="14" s="1"/>
  <c r="U132" i="14"/>
  <c r="W133" i="14"/>
  <c r="W132" i="14" s="1"/>
  <c r="H156" i="14"/>
  <c r="U156" i="14"/>
  <c r="W157" i="14"/>
  <c r="W156" i="14" s="1"/>
  <c r="H189" i="14"/>
  <c r="H188" i="14" s="1"/>
  <c r="H187" i="14" s="1"/>
  <c r="W189" i="14"/>
  <c r="U196" i="14"/>
  <c r="U195" i="14" s="1"/>
  <c r="U194" i="14" s="1"/>
  <c r="W197" i="14"/>
  <c r="W196" i="14" s="1"/>
  <c r="W195" i="14" s="1"/>
  <c r="W194" i="14" s="1"/>
  <c r="U210" i="14"/>
  <c r="W211" i="14"/>
  <c r="W210" i="14" s="1"/>
  <c r="F273" i="14"/>
  <c r="F265" i="14" s="1"/>
  <c r="F264" i="14" s="1"/>
  <c r="F263" i="14" s="1"/>
  <c r="H276" i="14"/>
  <c r="W314" i="14"/>
  <c r="Z331" i="14"/>
  <c r="Z330" i="14" s="1"/>
  <c r="R351" i="14"/>
  <c r="S386" i="14"/>
  <c r="Z424" i="14"/>
  <c r="Z423" i="14" s="1"/>
  <c r="U515" i="14"/>
  <c r="U514" i="14" s="1"/>
  <c r="U513" i="14" s="1"/>
  <c r="W516" i="14"/>
  <c r="W515" i="14" s="1"/>
  <c r="W514" i="14" s="1"/>
  <c r="W513" i="14" s="1"/>
  <c r="U526" i="14"/>
  <c r="W527" i="14"/>
  <c r="W526" i="14" s="1"/>
  <c r="AA536" i="14"/>
  <c r="AA535" i="14" s="1"/>
  <c r="K630" i="14"/>
  <c r="K629" i="14" s="1"/>
  <c r="K628" i="14" s="1"/>
  <c r="K627" i="14" s="1"/>
  <c r="K626" i="14" s="1"/>
  <c r="K625" i="14" s="1"/>
  <c r="G661" i="14"/>
  <c r="G660" i="14" s="1"/>
  <c r="Z732" i="14"/>
  <c r="Z731" i="14" s="1"/>
  <c r="Z730" i="14" s="1"/>
  <c r="Z729" i="14" s="1"/>
  <c r="Z728" i="14" s="1"/>
  <c r="H834" i="14"/>
  <c r="U834" i="14"/>
  <c r="W835" i="14"/>
  <c r="W834" i="14" s="1"/>
  <c r="U859" i="14"/>
  <c r="AB907" i="14"/>
  <c r="H938" i="14"/>
  <c r="H937" i="14" s="1"/>
  <c r="H936" i="14" s="1"/>
  <c r="H935" i="14" s="1"/>
  <c r="U662" i="14"/>
  <c r="W663" i="14"/>
  <c r="W662" i="14" s="1"/>
  <c r="U386" i="14"/>
  <c r="W387" i="14"/>
  <c r="W386" i="14" s="1"/>
  <c r="U163" i="14"/>
  <c r="W164" i="14"/>
  <c r="W163" i="14" s="1"/>
  <c r="U254" i="14"/>
  <c r="U253" i="14" s="1"/>
  <c r="U252" i="14" s="1"/>
  <c r="W255" i="14"/>
  <c r="W254" i="14" s="1"/>
  <c r="W253" i="14" s="1"/>
  <c r="W252" i="14" s="1"/>
  <c r="U543" i="14"/>
  <c r="U542" i="14" s="1"/>
  <c r="U541" i="14" s="1"/>
  <c r="W544" i="14"/>
  <c r="W543" i="14" s="1"/>
  <c r="W542" i="14" s="1"/>
  <c r="W541" i="14" s="1"/>
  <c r="Q781" i="14"/>
  <c r="Q780" i="14" s="1"/>
  <c r="Q775" i="14" s="1"/>
  <c r="K799" i="14"/>
  <c r="K798" i="14" s="1"/>
  <c r="K797" i="14" s="1"/>
  <c r="K796" i="14" s="1"/>
  <c r="K795" i="14" s="1"/>
  <c r="K794" i="14" s="1"/>
  <c r="Z895" i="14"/>
  <c r="Z894" i="14" s="1"/>
  <c r="Z893" i="14" s="1"/>
  <c r="AB1000" i="14"/>
  <c r="AB999" i="14" s="1"/>
  <c r="AB998" i="14" s="1"/>
  <c r="AB997" i="14" s="1"/>
  <c r="AB996" i="14" s="1"/>
  <c r="Q161" i="14"/>
  <c r="Q160" i="14" s="1"/>
  <c r="Z189" i="14"/>
  <c r="S192" i="14"/>
  <c r="N223" i="14"/>
  <c r="P223" i="14" s="1"/>
  <c r="P222" i="14" s="1"/>
  <c r="U283" i="14"/>
  <c r="U282" i="14" s="1"/>
  <c r="U281" i="14" s="1"/>
  <c r="W284" i="14"/>
  <c r="W283" i="14" s="1"/>
  <c r="W282" i="14" s="1"/>
  <c r="W281" i="14" s="1"/>
  <c r="Z357" i="14"/>
  <c r="H362" i="14"/>
  <c r="U384" i="14"/>
  <c r="U383" i="14" s="1"/>
  <c r="W385" i="14"/>
  <c r="W384" i="14" s="1"/>
  <c r="Z412" i="14"/>
  <c r="Z411" i="14" s="1"/>
  <c r="Z410" i="14" s="1"/>
  <c r="Y479" i="14"/>
  <c r="Y478" i="14" s="1"/>
  <c r="J525" i="14"/>
  <c r="J524" i="14" s="1"/>
  <c r="J523" i="14" s="1"/>
  <c r="Z528" i="14"/>
  <c r="Z525" i="14" s="1"/>
  <c r="Z524" i="14" s="1"/>
  <c r="T737" i="14"/>
  <c r="T736" i="14" s="1"/>
  <c r="R849" i="14"/>
  <c r="R848" i="14" s="1"/>
  <c r="U883" i="14"/>
  <c r="W884" i="14"/>
  <c r="W883" i="14" s="1"/>
  <c r="S898" i="14"/>
  <c r="U1037" i="14"/>
  <c r="W1038" i="14"/>
  <c r="W1037" i="14" s="1"/>
  <c r="W1036" i="14" s="1"/>
  <c r="W1035" i="14" s="1"/>
  <c r="U366" i="14"/>
  <c r="W367" i="14"/>
  <c r="W366" i="14" s="1"/>
  <c r="K83" i="14"/>
  <c r="K82" i="14" s="1"/>
  <c r="H314" i="14"/>
  <c r="U693" i="14"/>
  <c r="H699" i="14"/>
  <c r="U82" i="14"/>
  <c r="W83" i="14"/>
  <c r="W82" i="14" s="1"/>
  <c r="U234" i="14"/>
  <c r="U233" i="14" s="1"/>
  <c r="W235" i="14"/>
  <c r="W234" i="14" s="1"/>
  <c r="W233" i="14" s="1"/>
  <c r="Q266" i="14"/>
  <c r="Y376" i="14"/>
  <c r="U532" i="14"/>
  <c r="U531" i="14" s="1"/>
  <c r="U530" i="14" s="1"/>
  <c r="W533" i="14"/>
  <c r="W532" i="14" s="1"/>
  <c r="W531" i="14" s="1"/>
  <c r="W530" i="14" s="1"/>
  <c r="U668" i="14"/>
  <c r="Z152" i="14"/>
  <c r="S654" i="14"/>
  <c r="Z36" i="14"/>
  <c r="Z35" i="14" s="1"/>
  <c r="Z34" i="14" s="1"/>
  <c r="Z33" i="14" s="1"/>
  <c r="F56" i="14"/>
  <c r="F55" i="14" s="1"/>
  <c r="F54" i="14" s="1"/>
  <c r="T42" i="14"/>
  <c r="T41" i="14" s="1"/>
  <c r="U46" i="14"/>
  <c r="W47" i="14"/>
  <c r="W46" i="14" s="1"/>
  <c r="R77" i="14"/>
  <c r="R76" i="14" s="1"/>
  <c r="R75" i="14" s="1"/>
  <c r="R74" i="14" s="1"/>
  <c r="R68" i="14" s="1"/>
  <c r="W88" i="14"/>
  <c r="U94" i="14"/>
  <c r="W95" i="14"/>
  <c r="W94" i="14" s="1"/>
  <c r="Z129" i="14"/>
  <c r="Z158" i="14"/>
  <c r="AB181" i="14"/>
  <c r="AB180" i="14" s="1"/>
  <c r="AB179" i="14" s="1"/>
  <c r="AB174" i="14" s="1"/>
  <c r="AB173" i="14" s="1"/>
  <c r="Z206" i="14"/>
  <c r="X219" i="14"/>
  <c r="X218" i="14" s="1"/>
  <c r="X217" i="14" s="1"/>
  <c r="U222" i="14"/>
  <c r="W223" i="14"/>
  <c r="W222" i="14" s="1"/>
  <c r="U276" i="14"/>
  <c r="W278" i="14"/>
  <c r="W276" i="14" s="1"/>
  <c r="H331" i="14"/>
  <c r="H330" i="14" s="1"/>
  <c r="Z337" i="14"/>
  <c r="Z336" i="14" s="1"/>
  <c r="F376" i="14"/>
  <c r="J466" i="14"/>
  <c r="J465" i="14" s="1"/>
  <c r="T481" i="14"/>
  <c r="T480" i="14" s="1"/>
  <c r="U537" i="14"/>
  <c r="W538" i="14"/>
  <c r="W537" i="14" s="1"/>
  <c r="H610" i="14"/>
  <c r="H609" i="14" s="1"/>
  <c r="H608" i="14" s="1"/>
  <c r="H669" i="14"/>
  <c r="W766" i="14"/>
  <c r="W765" i="14" s="1"/>
  <c r="H787" i="14"/>
  <c r="U787" i="14"/>
  <c r="W788" i="14"/>
  <c r="W787" i="14" s="1"/>
  <c r="S873" i="14"/>
  <c r="U875" i="14"/>
  <c r="W876" i="14"/>
  <c r="W875" i="14" s="1"/>
  <c r="S958" i="14"/>
  <c r="S957" i="14" s="1"/>
  <c r="S956" i="14" s="1"/>
  <c r="S955" i="14" s="1"/>
  <c r="W990" i="14"/>
  <c r="W989" i="14" s="1"/>
  <c r="W988" i="14" s="1"/>
  <c r="W987" i="14" s="1"/>
  <c r="W986" i="14" s="1"/>
  <c r="Q21" i="14"/>
  <c r="Q20" i="14" s="1"/>
  <c r="Q19" i="14" s="1"/>
  <c r="Q18" i="14" s="1"/>
  <c r="X42" i="14"/>
  <c r="X41" i="14" s="1"/>
  <c r="R266" i="14"/>
  <c r="I466" i="14"/>
  <c r="I465" i="14" s="1"/>
  <c r="I460" i="14" s="1"/>
  <c r="I454" i="14" s="1"/>
  <c r="AA833" i="14"/>
  <c r="AA832" i="14" s="1"/>
  <c r="AA831" i="14" s="1"/>
  <c r="AA830" i="14" s="1"/>
  <c r="AA1009" i="14"/>
  <c r="AA1008" i="14" s="1"/>
  <c r="AA1007" i="14" s="1"/>
  <c r="Y1015" i="14"/>
  <c r="T525" i="14"/>
  <c r="T524" i="14" s="1"/>
  <c r="T523" i="14" s="1"/>
  <c r="L376" i="14"/>
  <c r="Q42" i="14"/>
  <c r="Q41" i="14" s="1"/>
  <c r="Q40" i="14" s="1"/>
  <c r="R167" i="14"/>
  <c r="G174" i="14"/>
  <c r="G173" i="14" s="1"/>
  <c r="Q351" i="14"/>
  <c r="L546" i="14"/>
  <c r="L545" i="14" s="1"/>
  <c r="F680" i="14"/>
  <c r="F679" i="14" s="1"/>
  <c r="L680" i="14"/>
  <c r="L679" i="14" s="1"/>
  <c r="F717" i="14"/>
  <c r="M781" i="14"/>
  <c r="M780" i="14" s="1"/>
  <c r="M775" i="14" s="1"/>
  <c r="M774" i="14" s="1"/>
  <c r="M773" i="14" s="1"/>
  <c r="T833" i="14"/>
  <c r="T832" i="14" s="1"/>
  <c r="T831" i="14" s="1"/>
  <c r="T830" i="14" s="1"/>
  <c r="AA76" i="14"/>
  <c r="AA75" i="14" s="1"/>
  <c r="AA74" i="14" s="1"/>
  <c r="AA68" i="14" s="1"/>
  <c r="F147" i="14"/>
  <c r="L147" i="14"/>
  <c r="G160" i="14"/>
  <c r="X266" i="14"/>
  <c r="L273" i="14"/>
  <c r="I376" i="14"/>
  <c r="R376" i="14"/>
  <c r="F653" i="14"/>
  <c r="F652" i="14" s="1"/>
  <c r="X661" i="14"/>
  <c r="X660" i="14" s="1"/>
  <c r="J747" i="14"/>
  <c r="R747" i="14"/>
  <c r="I833" i="14"/>
  <c r="I832" i="14" s="1"/>
  <c r="I831" i="14" s="1"/>
  <c r="I830" i="14" s="1"/>
  <c r="I1009" i="14"/>
  <c r="I1008" i="14" s="1"/>
  <c r="I1007" i="14" s="1"/>
  <c r="P337" i="14"/>
  <c r="P336" i="14" s="1"/>
  <c r="K45" i="14"/>
  <c r="N45" i="14" s="1"/>
  <c r="P45" i="14" s="1"/>
  <c r="H43" i="14"/>
  <c r="Z116" i="14"/>
  <c r="Z115" i="14" s="1"/>
  <c r="AB166" i="14"/>
  <c r="Z165" i="14"/>
  <c r="P436" i="14"/>
  <c r="P435" i="14" s="1"/>
  <c r="N435" i="14"/>
  <c r="S697" i="14"/>
  <c r="U698" i="14"/>
  <c r="Z756" i="14"/>
  <c r="H846" i="14"/>
  <c r="H845" i="14" s="1"/>
  <c r="H844" i="14" s="1"/>
  <c r="H843" i="14" s="1"/>
  <c r="H842" i="14" s="1"/>
  <c r="K847" i="14"/>
  <c r="K973" i="14"/>
  <c r="K972" i="14" s="1"/>
  <c r="K971" i="14" s="1"/>
  <c r="H972" i="14"/>
  <c r="H971" i="14" s="1"/>
  <c r="Z1031" i="14"/>
  <c r="Y1030" i="14"/>
  <c r="Y1027" i="14" s="1"/>
  <c r="H119" i="14"/>
  <c r="H118" i="14" s="1"/>
  <c r="H114" i="14" s="1"/>
  <c r="H113" i="14" s="1"/>
  <c r="U322" i="14"/>
  <c r="S321" i="14"/>
  <c r="U355" i="14"/>
  <c r="S354" i="14"/>
  <c r="S351" i="14" s="1"/>
  <c r="H372" i="14"/>
  <c r="G376" i="14"/>
  <c r="M376" i="14"/>
  <c r="H417" i="14"/>
  <c r="H416" i="14" s="1"/>
  <c r="H415" i="14" s="1"/>
  <c r="H414" i="14" s="1"/>
  <c r="K470" i="14"/>
  <c r="K469" i="14" s="1"/>
  <c r="U512" i="14"/>
  <c r="S528" i="14"/>
  <c r="AB540" i="14"/>
  <c r="N666" i="14"/>
  <c r="S705" i="14"/>
  <c r="U706" i="14"/>
  <c r="AB716" i="14"/>
  <c r="Z748" i="14"/>
  <c r="U766" i="14"/>
  <c r="U765" i="14" s="1"/>
  <c r="N868" i="14"/>
  <c r="K867" i="14"/>
  <c r="H906" i="14"/>
  <c r="K907" i="14"/>
  <c r="K906" i="14" s="1"/>
  <c r="K958" i="14"/>
  <c r="K957" i="14" s="1"/>
  <c r="K956" i="14" s="1"/>
  <c r="K955" i="14" s="1"/>
  <c r="N959" i="14"/>
  <c r="K964" i="14"/>
  <c r="H963" i="14"/>
  <c r="H969" i="14"/>
  <c r="K970" i="14"/>
  <c r="K969" i="14" s="1"/>
  <c r="Z1010" i="14"/>
  <c r="AB1011" i="14"/>
  <c r="U37" i="14"/>
  <c r="S36" i="14"/>
  <c r="S35" i="14" s="1"/>
  <c r="S34" i="14" s="1"/>
  <c r="S33" i="14" s="1"/>
  <c r="K49" i="14"/>
  <c r="K48" i="14" s="1"/>
  <c r="H48" i="14"/>
  <c r="K86" i="14"/>
  <c r="N87" i="14"/>
  <c r="U97" i="14"/>
  <c r="S96" i="14"/>
  <c r="N163" i="14"/>
  <c r="P164" i="14"/>
  <c r="P163" i="14" s="1"/>
  <c r="N165" i="14"/>
  <c r="P166" i="14"/>
  <c r="P165" i="14" s="1"/>
  <c r="S208" i="14"/>
  <c r="H210" i="14"/>
  <c r="H270" i="14"/>
  <c r="H269" i="14" s="1"/>
  <c r="G269" i="14"/>
  <c r="N298" i="14"/>
  <c r="P299" i="14"/>
  <c r="P298" i="14" s="1"/>
  <c r="P331" i="14"/>
  <c r="S365" i="14"/>
  <c r="U365" i="14" s="1"/>
  <c r="K384" i="14"/>
  <c r="AB468" i="14"/>
  <c r="H509" i="14"/>
  <c r="K510" i="14"/>
  <c r="N510" i="14" s="1"/>
  <c r="T536" i="14"/>
  <c r="T535" i="14" s="1"/>
  <c r="T534" i="14" s="1"/>
  <c r="H537" i="14"/>
  <c r="K538" i="14"/>
  <c r="K537" i="14" s="1"/>
  <c r="K544" i="14"/>
  <c r="N544" i="14" s="1"/>
  <c r="H543" i="14"/>
  <c r="H542" i="14" s="1"/>
  <c r="H541" i="14" s="1"/>
  <c r="N603" i="14"/>
  <c r="N602" i="14" s="1"/>
  <c r="P604" i="14"/>
  <c r="P603" i="14" s="1"/>
  <c r="P602" i="14" s="1"/>
  <c r="P607" i="14"/>
  <c r="P606" i="14" s="1"/>
  <c r="P605" i="14" s="1"/>
  <c r="N606" i="14"/>
  <c r="N605" i="14" s="1"/>
  <c r="M661" i="14"/>
  <c r="J781" i="14"/>
  <c r="J780" i="14" s="1"/>
  <c r="J775" i="14" s="1"/>
  <c r="J774" i="14" s="1"/>
  <c r="J773" i="14" s="1"/>
  <c r="K785" i="14"/>
  <c r="K784" i="14" s="1"/>
  <c r="H784" i="14"/>
  <c r="U806" i="14"/>
  <c r="Z846" i="14"/>
  <c r="Z845" i="14" s="1"/>
  <c r="Z844" i="14" s="1"/>
  <c r="Z843" i="14" s="1"/>
  <c r="Z842" i="14" s="1"/>
  <c r="AB847" i="14"/>
  <c r="N859" i="14"/>
  <c r="K858" i="14"/>
  <c r="K857" i="14" s="1"/>
  <c r="K856" i="14" s="1"/>
  <c r="N881" i="14"/>
  <c r="P882" i="14"/>
  <c r="P881" i="14" s="1"/>
  <c r="K886" i="14"/>
  <c r="N886" i="14" s="1"/>
  <c r="H885" i="14"/>
  <c r="K899" i="14"/>
  <c r="K898" i="14" s="1"/>
  <c r="Z984" i="14"/>
  <c r="Z983" i="14" s="1"/>
  <c r="Z982" i="14" s="1"/>
  <c r="Z981" i="14" s="1"/>
  <c r="Z980" i="14" s="1"/>
  <c r="AB985" i="14"/>
  <c r="M1034" i="14"/>
  <c r="M1033" i="14" s="1"/>
  <c r="M1032" i="14" s="1"/>
  <c r="G1034" i="14"/>
  <c r="G1033" i="14" s="1"/>
  <c r="G1032" i="14" s="1"/>
  <c r="S1037" i="14"/>
  <c r="S1036" i="14" s="1"/>
  <c r="S1035" i="14" s="1"/>
  <c r="S1034" i="14" s="1"/>
  <c r="S1033" i="14" s="1"/>
  <c r="S1032" i="14" s="1"/>
  <c r="AB87" i="14"/>
  <c r="Z86" i="14"/>
  <c r="N102" i="14"/>
  <c r="N101" i="14" s="1"/>
  <c r="N100" i="14" s="1"/>
  <c r="N99" i="14" s="1"/>
  <c r="N98" i="14" s="1"/>
  <c r="P103" i="14"/>
  <c r="P102" i="14" s="1"/>
  <c r="P101" i="14" s="1"/>
  <c r="P100" i="14" s="1"/>
  <c r="P99" i="14" s="1"/>
  <c r="P98" i="14" s="1"/>
  <c r="Z156" i="14"/>
  <c r="N177" i="14"/>
  <c r="N176" i="14" s="1"/>
  <c r="N175" i="14" s="1"/>
  <c r="P178" i="14"/>
  <c r="P177" i="14" s="1"/>
  <c r="P176" i="14" s="1"/>
  <c r="P175" i="14" s="1"/>
  <c r="Z181" i="14"/>
  <c r="Z180" i="14" s="1"/>
  <c r="Z179" i="14" s="1"/>
  <c r="U297" i="14"/>
  <c r="S296" i="14"/>
  <c r="S293" i="14" s="1"/>
  <c r="S292" i="14" s="1"/>
  <c r="S291" i="14" s="1"/>
  <c r="N372" i="14"/>
  <c r="P373" i="14"/>
  <c r="P372" i="14" s="1"/>
  <c r="AB470" i="14"/>
  <c r="Z469" i="14"/>
  <c r="Z466" i="14" s="1"/>
  <c r="Z465" i="14" s="1"/>
  <c r="Z532" i="14"/>
  <c r="Z531" i="14" s="1"/>
  <c r="Z530" i="14" s="1"/>
  <c r="AB538" i="14"/>
  <c r="Z537" i="14"/>
  <c r="Z536" i="14" s="1"/>
  <c r="Z535" i="14" s="1"/>
  <c r="Z534" i="14" s="1"/>
  <c r="U657" i="14"/>
  <c r="S656" i="14"/>
  <c r="AB752" i="14"/>
  <c r="Z751" i="14"/>
  <c r="S840" i="14"/>
  <c r="S839" i="14" s="1"/>
  <c r="S838" i="14" s="1"/>
  <c r="U841" i="14"/>
  <c r="J849" i="14"/>
  <c r="J848" i="14" s="1"/>
  <c r="S871" i="14"/>
  <c r="U872" i="14"/>
  <c r="Z22" i="14"/>
  <c r="U58" i="14"/>
  <c r="S150" i="14"/>
  <c r="Z150" i="14"/>
  <c r="U214" i="14"/>
  <c r="S244" i="14"/>
  <c r="S243" i="14" s="1"/>
  <c r="S242" i="14" s="1"/>
  <c r="S241" i="14" s="1"/>
  <c r="U245" i="14"/>
  <c r="S366" i="14"/>
  <c r="Z366" i="14"/>
  <c r="AA376" i="14"/>
  <c r="U404" i="14"/>
  <c r="S403" i="14"/>
  <c r="S402" i="14" s="1"/>
  <c r="S401" i="14" s="1"/>
  <c r="S400" i="14" s="1"/>
  <c r="AB427" i="14"/>
  <c r="AB663" i="14"/>
  <c r="Z662" i="14"/>
  <c r="AB748" i="14"/>
  <c r="M764" i="14"/>
  <c r="M763" i="14" s="1"/>
  <c r="U771" i="14"/>
  <c r="N828" i="14"/>
  <c r="AB855" i="14"/>
  <c r="Z854" i="14"/>
  <c r="Z851" i="14" s="1"/>
  <c r="Z850" i="14" s="1"/>
  <c r="Z858" i="14"/>
  <c r="Z857" i="14" s="1"/>
  <c r="Z856" i="14" s="1"/>
  <c r="AB859" i="14"/>
  <c r="K888" i="14"/>
  <c r="N888" i="14" s="1"/>
  <c r="H887" i="14"/>
  <c r="J42" i="14"/>
  <c r="J41" i="14" s="1"/>
  <c r="J40" i="14" s="1"/>
  <c r="J39" i="14" s="1"/>
  <c r="K47" i="14"/>
  <c r="N47" i="14" s="1"/>
  <c r="H46" i="14"/>
  <c r="Z84" i="14"/>
  <c r="K93" i="14"/>
  <c r="N93" i="14" s="1"/>
  <c r="P93" i="14" s="1"/>
  <c r="H91" i="14"/>
  <c r="N158" i="14"/>
  <c r="P159" i="14"/>
  <c r="P158" i="14" s="1"/>
  <c r="X161" i="14"/>
  <c r="X160" i="14" s="1"/>
  <c r="H169" i="14"/>
  <c r="H168" i="14" s="1"/>
  <c r="G168" i="14"/>
  <c r="G167" i="14" s="1"/>
  <c r="T266" i="14"/>
  <c r="Z276" i="14"/>
  <c r="AB278" i="14"/>
  <c r="S314" i="14"/>
  <c r="N384" i="14"/>
  <c r="P385" i="14"/>
  <c r="P384" i="14" s="1"/>
  <c r="K390" i="14"/>
  <c r="H389" i="14"/>
  <c r="H388" i="14" s="1"/>
  <c r="N397" i="14"/>
  <c r="N396" i="14" s="1"/>
  <c r="N395" i="14" s="1"/>
  <c r="P398" i="14"/>
  <c r="P397" i="14" s="1"/>
  <c r="P396" i="14" s="1"/>
  <c r="P395" i="14" s="1"/>
  <c r="K430" i="14"/>
  <c r="N430" i="14" s="1"/>
  <c r="H429" i="14"/>
  <c r="H428" i="14" s="1"/>
  <c r="K440" i="14"/>
  <c r="K439" i="14" s="1"/>
  <c r="Z463" i="14"/>
  <c r="Z462" i="14" s="1"/>
  <c r="Z461" i="14" s="1"/>
  <c r="AB464" i="14"/>
  <c r="K467" i="14"/>
  <c r="N468" i="14"/>
  <c r="I479" i="14"/>
  <c r="I478" i="14" s="1"/>
  <c r="U571" i="14"/>
  <c r="U570" i="14" s="1"/>
  <c r="U569" i="14" s="1"/>
  <c r="U568" i="14" s="1"/>
  <c r="U567" i="14" s="1"/>
  <c r="AB580" i="14"/>
  <c r="U638" i="14"/>
  <c r="S637" i="14"/>
  <c r="H646" i="14"/>
  <c r="H645" i="14" s="1"/>
  <c r="H644" i="14" s="1"/>
  <c r="H643" i="14" s="1"/>
  <c r="H642" i="14" s="1"/>
  <c r="H641" i="14" s="1"/>
  <c r="K657" i="14"/>
  <c r="H656" i="14"/>
  <c r="H701" i="14"/>
  <c r="K702" i="14"/>
  <c r="N702" i="14" s="1"/>
  <c r="K708" i="14"/>
  <c r="H707" i="14"/>
  <c r="I747" i="14"/>
  <c r="Q747" i="14"/>
  <c r="F781" i="14"/>
  <c r="F780" i="14" s="1"/>
  <c r="F775" i="14" s="1"/>
  <c r="F774" i="14" s="1"/>
  <c r="F773" i="14" s="1"/>
  <c r="S836" i="14"/>
  <c r="U837" i="14"/>
  <c r="K855" i="14"/>
  <c r="H854" i="14"/>
  <c r="H851" i="14" s="1"/>
  <c r="H850" i="14" s="1"/>
  <c r="X864" i="14"/>
  <c r="X863" i="14" s="1"/>
  <c r="F865" i="14"/>
  <c r="F864" i="14" s="1"/>
  <c r="F863" i="14" s="1"/>
  <c r="H866" i="14"/>
  <c r="H865" i="14" s="1"/>
  <c r="R870" i="14"/>
  <c r="R869" i="14" s="1"/>
  <c r="H881" i="14"/>
  <c r="H883" i="14"/>
  <c r="K890" i="14"/>
  <c r="K889" i="14" s="1"/>
  <c r="H889" i="14"/>
  <c r="Z911" i="14"/>
  <c r="Z910" i="14" s="1"/>
  <c r="U918" i="14"/>
  <c r="S917" i="14"/>
  <c r="S916" i="14" s="1"/>
  <c r="U939" i="14"/>
  <c r="S938" i="14"/>
  <c r="S937" i="14" s="1"/>
  <c r="S936" i="14" s="1"/>
  <c r="S935" i="14" s="1"/>
  <c r="K952" i="14"/>
  <c r="K951" i="14" s="1"/>
  <c r="K950" i="14" s="1"/>
  <c r="K949" i="14" s="1"/>
  <c r="K948" i="14" s="1"/>
  <c r="K947" i="14" s="1"/>
  <c r="K946" i="14" s="1"/>
  <c r="H951" i="14"/>
  <c r="H950" i="14" s="1"/>
  <c r="H949" i="14" s="1"/>
  <c r="H948" i="14" s="1"/>
  <c r="H947" i="14" s="1"/>
  <c r="H946" i="14" s="1"/>
  <c r="F962" i="14"/>
  <c r="F961" i="14" s="1"/>
  <c r="F960" i="14" s="1"/>
  <c r="F954" i="14" s="1"/>
  <c r="AB24" i="14"/>
  <c r="AB21" i="14" s="1"/>
  <c r="AB20" i="14" s="1"/>
  <c r="J21" i="14"/>
  <c r="J20" i="14" s="1"/>
  <c r="J19" i="14" s="1"/>
  <c r="J18" i="14" s="1"/>
  <c r="H88" i="14"/>
  <c r="P143" i="14"/>
  <c r="P142" i="14" s="1"/>
  <c r="P141" i="14" s="1"/>
  <c r="F167" i="14"/>
  <c r="Y167" i="14"/>
  <c r="Q174" i="14"/>
  <c r="Q173" i="14" s="1"/>
  <c r="F293" i="14"/>
  <c r="F292" i="14" s="1"/>
  <c r="F291" i="14" s="1"/>
  <c r="F290" i="14" s="1"/>
  <c r="U314" i="14"/>
  <c r="F329" i="14"/>
  <c r="F328" i="14" s="1"/>
  <c r="F327" i="14" s="1"/>
  <c r="J330" i="14"/>
  <c r="J329" i="14" s="1"/>
  <c r="J328" i="14" s="1"/>
  <c r="J327" i="14" s="1"/>
  <c r="N352" i="14"/>
  <c r="P353" i="14"/>
  <c r="P352" i="14" s="1"/>
  <c r="M356" i="14"/>
  <c r="I441" i="14"/>
  <c r="I434" i="14" s="1"/>
  <c r="I433" i="14" s="1"/>
  <c r="I432" i="14" s="1"/>
  <c r="F466" i="14"/>
  <c r="F465" i="14" s="1"/>
  <c r="F460" i="14" s="1"/>
  <c r="F454" i="14" s="1"/>
  <c r="N623" i="14"/>
  <c r="N622" i="14" s="1"/>
  <c r="N621" i="14" s="1"/>
  <c r="N620" i="14" s="1"/>
  <c r="N619" i="14" s="1"/>
  <c r="N618" i="14" s="1"/>
  <c r="P624" i="14"/>
  <c r="P623" i="14" s="1"/>
  <c r="P622" i="14" s="1"/>
  <c r="P621" i="14" s="1"/>
  <c r="P620" i="14" s="1"/>
  <c r="P619" i="14" s="1"/>
  <c r="P618" i="14" s="1"/>
  <c r="J661" i="14"/>
  <c r="J660" i="14" s="1"/>
  <c r="T747" i="14"/>
  <c r="H756" i="14"/>
  <c r="H782" i="14"/>
  <c r="Q833" i="14"/>
  <c r="Q832" i="14" s="1"/>
  <c r="Q831" i="14" s="1"/>
  <c r="Q830" i="14" s="1"/>
  <c r="Z914" i="14"/>
  <c r="Z913" i="14" s="1"/>
  <c r="L929" i="14"/>
  <c r="L928" i="14" s="1"/>
  <c r="U973" i="14"/>
  <c r="W973" i="14" s="1"/>
  <c r="W972" i="14" s="1"/>
  <c r="W971" i="14" s="1"/>
  <c r="U990" i="14"/>
  <c r="U989" i="14" s="1"/>
  <c r="U988" i="14" s="1"/>
  <c r="U987" i="14" s="1"/>
  <c r="U986" i="14" s="1"/>
  <c r="H1025" i="14"/>
  <c r="K1025" i="14" s="1"/>
  <c r="N1025" i="14" s="1"/>
  <c r="P1025" i="14" s="1"/>
  <c r="AA999" i="14"/>
  <c r="AA998" i="14" s="1"/>
  <c r="AA997" i="14" s="1"/>
  <c r="AA996" i="14" s="1"/>
  <c r="AA1034" i="14"/>
  <c r="AA1033" i="14" s="1"/>
  <c r="AA1032" i="14" s="1"/>
  <c r="X21" i="14"/>
  <c r="X20" i="14" s="1"/>
  <c r="X19" i="14" s="1"/>
  <c r="X18" i="14" s="1"/>
  <c r="T56" i="14"/>
  <c r="T55" i="14" s="1"/>
  <c r="T54" i="14" s="1"/>
  <c r="U88" i="14"/>
  <c r="N94" i="14"/>
  <c r="P95" i="14"/>
  <c r="P94" i="14" s="1"/>
  <c r="I128" i="14"/>
  <c r="I127" i="14" s="1"/>
  <c r="I126" i="14" s="1"/>
  <c r="Q128" i="14"/>
  <c r="Q127" i="14" s="1"/>
  <c r="Q126" i="14" s="1"/>
  <c r="Y128" i="14"/>
  <c r="Y127" i="14" s="1"/>
  <c r="Y126" i="14" s="1"/>
  <c r="S132" i="14"/>
  <c r="S138" i="14"/>
  <c r="S137" i="14" s="1"/>
  <c r="S136" i="14" s="1"/>
  <c r="H143" i="14"/>
  <c r="H142" i="14" s="1"/>
  <c r="H141" i="14" s="1"/>
  <c r="N156" i="14"/>
  <c r="P157" i="14"/>
  <c r="P156" i="14" s="1"/>
  <c r="T160" i="14"/>
  <c r="G188" i="14"/>
  <c r="G187" i="14" s="1"/>
  <c r="G186" i="14" s="1"/>
  <c r="G185" i="14" s="1"/>
  <c r="T188" i="14"/>
  <c r="T187" i="14" s="1"/>
  <c r="T186" i="14" s="1"/>
  <c r="T185" i="14" s="1"/>
  <c r="H231" i="14"/>
  <c r="H230" i="14" s="1"/>
  <c r="N239" i="14"/>
  <c r="N238" i="14" s="1"/>
  <c r="N237" i="14" s="1"/>
  <c r="N236" i="14" s="1"/>
  <c r="P240" i="14"/>
  <c r="P239" i="14" s="1"/>
  <c r="P238" i="14" s="1"/>
  <c r="P237" i="14" s="1"/>
  <c r="P236" i="14" s="1"/>
  <c r="H254" i="14"/>
  <c r="H253" i="14" s="1"/>
  <c r="H252" i="14" s="1"/>
  <c r="U260" i="14"/>
  <c r="U259" i="14" s="1"/>
  <c r="U258" i="14" s="1"/>
  <c r="U257" i="14" s="1"/>
  <c r="U256" i="14" s="1"/>
  <c r="T293" i="14"/>
  <c r="T292" i="14" s="1"/>
  <c r="T291" i="14" s="1"/>
  <c r="T290" i="14" s="1"/>
  <c r="N303" i="14"/>
  <c r="N302" i="14" s="1"/>
  <c r="N301" i="14" s="1"/>
  <c r="N300" i="14" s="1"/>
  <c r="P304" i="14"/>
  <c r="P303" i="14" s="1"/>
  <c r="P302" i="14" s="1"/>
  <c r="P301" i="14" s="1"/>
  <c r="P300" i="14" s="1"/>
  <c r="K316" i="14"/>
  <c r="N316" i="14" s="1"/>
  <c r="P316" i="14" s="1"/>
  <c r="N323" i="14"/>
  <c r="P324" i="14"/>
  <c r="P323" i="14" s="1"/>
  <c r="L330" i="14"/>
  <c r="X351" i="14"/>
  <c r="N358" i="14"/>
  <c r="N378" i="14"/>
  <c r="N380" i="14"/>
  <c r="F383" i="14"/>
  <c r="J383" i="14"/>
  <c r="Y383" i="14"/>
  <c r="I383" i="14"/>
  <c r="K413" i="14"/>
  <c r="R422" i="14"/>
  <c r="R421" i="14" s="1"/>
  <c r="R420" i="14" s="1"/>
  <c r="R419" i="14" s="1"/>
  <c r="S426" i="14"/>
  <c r="S423" i="14" s="1"/>
  <c r="L442" i="14"/>
  <c r="L441" i="14" s="1"/>
  <c r="L434" i="14" s="1"/>
  <c r="L433" i="14" s="1"/>
  <c r="L432" i="14" s="1"/>
  <c r="R466" i="14"/>
  <c r="R465" i="14" s="1"/>
  <c r="R460" i="14" s="1"/>
  <c r="R454" i="14" s="1"/>
  <c r="AB527" i="14"/>
  <c r="N550" i="14"/>
  <c r="N549" i="14" s="1"/>
  <c r="N548" i="14" s="1"/>
  <c r="N547" i="14" s="1"/>
  <c r="P551" i="14"/>
  <c r="P550" i="14" s="1"/>
  <c r="P549" i="14" s="1"/>
  <c r="P548" i="14" s="1"/>
  <c r="P547" i="14" s="1"/>
  <c r="N555" i="14"/>
  <c r="N554" i="14" s="1"/>
  <c r="N553" i="14" s="1"/>
  <c r="N552" i="14" s="1"/>
  <c r="P556" i="14"/>
  <c r="P555" i="14" s="1"/>
  <c r="P554" i="14" s="1"/>
  <c r="P553" i="14" s="1"/>
  <c r="P552" i="14" s="1"/>
  <c r="M559" i="14"/>
  <c r="G601" i="14"/>
  <c r="G600" i="14" s="1"/>
  <c r="G599" i="14" s="1"/>
  <c r="G590" i="14" s="1"/>
  <c r="G589" i="14" s="1"/>
  <c r="L601" i="14"/>
  <c r="L600" i="14" s="1"/>
  <c r="L599" i="14" s="1"/>
  <c r="L590" i="14" s="1"/>
  <c r="L589" i="14" s="1"/>
  <c r="N630" i="14"/>
  <c r="N629" i="14" s="1"/>
  <c r="N628" i="14" s="1"/>
  <c r="N627" i="14" s="1"/>
  <c r="N626" i="14" s="1"/>
  <c r="N625" i="14" s="1"/>
  <c r="P631" i="14"/>
  <c r="P630" i="14" s="1"/>
  <c r="P629" i="14" s="1"/>
  <c r="P628" i="14" s="1"/>
  <c r="P627" i="14" s="1"/>
  <c r="P626" i="14" s="1"/>
  <c r="P625" i="14" s="1"/>
  <c r="Y653" i="14"/>
  <c r="Y652" i="14" s="1"/>
  <c r="N695" i="14"/>
  <c r="P696" i="14"/>
  <c r="P695" i="14" s="1"/>
  <c r="J694" i="14"/>
  <c r="J690" i="14" s="1"/>
  <c r="K727" i="14"/>
  <c r="M737" i="14"/>
  <c r="M736" i="14" s="1"/>
  <c r="X737" i="14"/>
  <c r="X736" i="14" s="1"/>
  <c r="AB756" i="14"/>
  <c r="N778" i="14"/>
  <c r="N777" i="14" s="1"/>
  <c r="N776" i="14" s="1"/>
  <c r="P779" i="14"/>
  <c r="P778" i="14" s="1"/>
  <c r="P777" i="14" s="1"/>
  <c r="P776" i="14" s="1"/>
  <c r="N967" i="14"/>
  <c r="P968" i="14"/>
  <c r="P967" i="14" s="1"/>
  <c r="Z969" i="14"/>
  <c r="Q999" i="14"/>
  <c r="Q998" i="14" s="1"/>
  <c r="Q997" i="14" s="1"/>
  <c r="Q996" i="14" s="1"/>
  <c r="M1009" i="14"/>
  <c r="M1008" i="14" s="1"/>
  <c r="M1007" i="14" s="1"/>
  <c r="AB1012" i="14"/>
  <c r="T21" i="14"/>
  <c r="T20" i="14" s="1"/>
  <c r="T19" i="14" s="1"/>
  <c r="T18" i="14" s="1"/>
  <c r="T229" i="14"/>
  <c r="T228" i="14" s="1"/>
  <c r="L266" i="14"/>
  <c r="M273" i="14"/>
  <c r="L361" i="14"/>
  <c r="J441" i="14"/>
  <c r="J434" i="14" s="1"/>
  <c r="J433" i="14" s="1"/>
  <c r="J432" i="14" s="1"/>
  <c r="G1015" i="14"/>
  <c r="L188" i="14"/>
  <c r="L187" i="14" s="1"/>
  <c r="L186" i="14" s="1"/>
  <c r="L185" i="14" s="1"/>
  <c r="Y309" i="14"/>
  <c r="Y308" i="14" s="1"/>
  <c r="Y307" i="14" s="1"/>
  <c r="Y306" i="14" s="1"/>
  <c r="X601" i="14"/>
  <c r="X600" i="14" s="1"/>
  <c r="X599" i="14" s="1"/>
  <c r="X590" i="14" s="1"/>
  <c r="G293" i="14"/>
  <c r="G292" i="14" s="1"/>
  <c r="G291" i="14" s="1"/>
  <c r="G290" i="14" s="1"/>
  <c r="M851" i="14"/>
  <c r="M850" i="14" s="1"/>
  <c r="M849" i="14" s="1"/>
  <c r="M848" i="14" s="1"/>
  <c r="T441" i="14"/>
  <c r="T434" i="14" s="1"/>
  <c r="T433" i="14" s="1"/>
  <c r="T432" i="14" s="1"/>
  <c r="G764" i="14"/>
  <c r="G763" i="14" s="1"/>
  <c r="F21" i="14"/>
  <c r="F20" i="14" s="1"/>
  <c r="F19" i="14" s="1"/>
  <c r="F18" i="14" s="1"/>
  <c r="T40" i="14"/>
  <c r="L76" i="14"/>
  <c r="L75" i="14" s="1"/>
  <c r="L74" i="14" s="1"/>
  <c r="L68" i="14" s="1"/>
  <c r="T76" i="14"/>
  <c r="T75" i="14" s="1"/>
  <c r="T74" i="14" s="1"/>
  <c r="T68" i="14" s="1"/>
  <c r="J160" i="14"/>
  <c r="R160" i="14"/>
  <c r="M174" i="14"/>
  <c r="M173" i="14" s="1"/>
  <c r="Y188" i="14"/>
  <c r="Y187" i="14" s="1"/>
  <c r="Y186" i="14" s="1"/>
  <c r="Y185" i="14" s="1"/>
  <c r="G356" i="14"/>
  <c r="J460" i="14"/>
  <c r="J454" i="14" s="1"/>
  <c r="F481" i="14"/>
  <c r="F480" i="14" s="1"/>
  <c r="F479" i="14"/>
  <c r="F478" i="14" s="1"/>
  <c r="F477" i="14" s="1"/>
  <c r="G717" i="14"/>
  <c r="L999" i="14"/>
  <c r="L998" i="14" s="1"/>
  <c r="L997" i="14" s="1"/>
  <c r="L996" i="14" s="1"/>
  <c r="Y506" i="14"/>
  <c r="Y505" i="14" s="1"/>
  <c r="Y504" i="14" s="1"/>
  <c r="Y503" i="14" s="1"/>
  <c r="AA694" i="14"/>
  <c r="AA690" i="14" s="1"/>
  <c r="G864" i="14"/>
  <c r="G863" i="14" s="1"/>
  <c r="Y878" i="14"/>
  <c r="Y877" i="14" s="1"/>
  <c r="X894" i="14"/>
  <c r="X893" i="14" s="1"/>
  <c r="M901" i="14"/>
  <c r="M900" i="14" s="1"/>
  <c r="F128" i="14"/>
  <c r="F127" i="14" s="1"/>
  <c r="F126" i="14" s="1"/>
  <c r="M160" i="14"/>
  <c r="I167" i="14"/>
  <c r="J174" i="14"/>
  <c r="J173" i="14" s="1"/>
  <c r="F188" i="14"/>
  <c r="F187" i="14" s="1"/>
  <c r="F186" i="14" s="1"/>
  <c r="F185" i="14" s="1"/>
  <c r="Y203" i="14"/>
  <c r="Y202" i="14" s="1"/>
  <c r="Y201" i="14" s="1"/>
  <c r="Y200" i="14" s="1"/>
  <c r="Y219" i="14"/>
  <c r="Y218" i="14" s="1"/>
  <c r="Y217" i="14" s="1"/>
  <c r="AA293" i="14"/>
  <c r="AA292" i="14" s="1"/>
  <c r="AA291" i="14" s="1"/>
  <c r="AA290" i="14" s="1"/>
  <c r="I356" i="14"/>
  <c r="Y356" i="14"/>
  <c r="G405" i="14"/>
  <c r="G399" i="14" s="1"/>
  <c r="AA423" i="14"/>
  <c r="AA422" i="14" s="1"/>
  <c r="AA421" i="14" s="1"/>
  <c r="AA420" i="14" s="1"/>
  <c r="AA419" i="14" s="1"/>
  <c r="X423" i="14"/>
  <c r="X422" i="14" s="1"/>
  <c r="X421" i="14" s="1"/>
  <c r="X420" i="14" s="1"/>
  <c r="X419" i="14" s="1"/>
  <c r="L466" i="14"/>
  <c r="L465" i="14" s="1"/>
  <c r="L460" i="14" s="1"/>
  <c r="L454" i="14" s="1"/>
  <c r="I506" i="14"/>
  <c r="I505" i="14" s="1"/>
  <c r="I504" i="14" s="1"/>
  <c r="I503" i="14" s="1"/>
  <c r="M680" i="14"/>
  <c r="M679" i="14" s="1"/>
  <c r="X781" i="14"/>
  <c r="X780" i="14" s="1"/>
  <c r="X775" i="14" s="1"/>
  <c r="X774" i="14" s="1"/>
  <c r="Y849" i="14"/>
  <c r="Y848" i="14" s="1"/>
  <c r="F849" i="14"/>
  <c r="F848" i="14" s="1"/>
  <c r="G894" i="14"/>
  <c r="G893" i="14" s="1"/>
  <c r="T962" i="14"/>
  <c r="T961" i="14" s="1"/>
  <c r="T960" i="14" s="1"/>
  <c r="T954" i="14" s="1"/>
  <c r="AA962" i="14"/>
  <c r="AA961" i="14" s="1"/>
  <c r="AA960" i="14" s="1"/>
  <c r="AA954" i="14" s="1"/>
  <c r="AA953" i="14" s="1"/>
  <c r="R999" i="14"/>
  <c r="R998" i="14" s="1"/>
  <c r="R997" i="14" s="1"/>
  <c r="R996" i="14" s="1"/>
  <c r="L114" i="14"/>
  <c r="L113" i="14" s="1"/>
  <c r="F405" i="14"/>
  <c r="F399" i="14" s="1"/>
  <c r="X405" i="14"/>
  <c r="X399" i="14" s="1"/>
  <c r="AA128" i="14"/>
  <c r="AA127" i="14" s="1"/>
  <c r="AA126" i="14" s="1"/>
  <c r="X147" i="14"/>
  <c r="AA174" i="14"/>
  <c r="AA173" i="14" s="1"/>
  <c r="G203" i="14"/>
  <c r="G202" i="14" s="1"/>
  <c r="G201" i="14" s="1"/>
  <c r="G200" i="14" s="1"/>
  <c r="L203" i="14"/>
  <c r="L202" i="14" s="1"/>
  <c r="L201" i="14" s="1"/>
  <c r="L200" i="14" s="1"/>
  <c r="X203" i="14"/>
  <c r="X202" i="14" s="1"/>
  <c r="X201" i="14" s="1"/>
  <c r="X200" i="14" s="1"/>
  <c r="F219" i="14"/>
  <c r="F218" i="14" s="1"/>
  <c r="F217" i="14" s="1"/>
  <c r="T219" i="14"/>
  <c r="T218" i="14" s="1"/>
  <c r="T217" i="14" s="1"/>
  <c r="J229" i="14"/>
  <c r="J228" i="14" s="1"/>
  <c r="R229" i="14"/>
  <c r="R228" i="14" s="1"/>
  <c r="J247" i="14"/>
  <c r="J246" i="14" s="1"/>
  <c r="M266" i="14"/>
  <c r="I273" i="14"/>
  <c r="R273" i="14"/>
  <c r="J309" i="14"/>
  <c r="J308" i="14" s="1"/>
  <c r="J307" i="14" s="1"/>
  <c r="J306" i="14" s="1"/>
  <c r="AA309" i="14"/>
  <c r="AA308" i="14" s="1"/>
  <c r="AA307" i="14" s="1"/>
  <c r="AA306" i="14" s="1"/>
  <c r="F356" i="14"/>
  <c r="G383" i="14"/>
  <c r="Q423" i="14"/>
  <c r="Q422" i="14" s="1"/>
  <c r="Q421" i="14" s="1"/>
  <c r="Q420" i="14" s="1"/>
  <c r="Q419" i="14" s="1"/>
  <c r="F441" i="14"/>
  <c r="F434" i="14" s="1"/>
  <c r="F433" i="14" s="1"/>
  <c r="F432" i="14" s="1"/>
  <c r="Y441" i="14"/>
  <c r="Y434" i="14" s="1"/>
  <c r="Y433" i="14" s="1"/>
  <c r="Y432" i="14" s="1"/>
  <c r="AA441" i="14"/>
  <c r="AA434" i="14" s="1"/>
  <c r="AA433" i="14" s="1"/>
  <c r="AA432" i="14" s="1"/>
  <c r="J481" i="14"/>
  <c r="J480" i="14" s="1"/>
  <c r="J479" i="14"/>
  <c r="J478" i="14" s="1"/>
  <c r="J477" i="14" s="1"/>
  <c r="T477" i="14"/>
  <c r="T128" i="14"/>
  <c r="T127" i="14" s="1"/>
  <c r="T126" i="14" s="1"/>
  <c r="Q329" i="14"/>
  <c r="Q328" i="14" s="1"/>
  <c r="Q327" i="14" s="1"/>
  <c r="I21" i="14"/>
  <c r="I20" i="14" s="1"/>
  <c r="I19" i="14" s="1"/>
  <c r="I18" i="14" s="1"/>
  <c r="X76" i="14"/>
  <c r="X75" i="14" s="1"/>
  <c r="X74" i="14" s="1"/>
  <c r="X68" i="14" s="1"/>
  <c r="L56" i="14"/>
  <c r="L55" i="14" s="1"/>
  <c r="L54" i="14" s="1"/>
  <c r="Q56" i="14"/>
  <c r="Q55" i="14" s="1"/>
  <c r="Q54" i="14" s="1"/>
  <c r="Q76" i="14"/>
  <c r="Q75" i="14" s="1"/>
  <c r="Q74" i="14" s="1"/>
  <c r="Q68" i="14" s="1"/>
  <c r="G128" i="14"/>
  <c r="G127" i="14" s="1"/>
  <c r="G126" i="14" s="1"/>
  <c r="Q147" i="14"/>
  <c r="T147" i="14"/>
  <c r="L160" i="14"/>
  <c r="M167" i="14"/>
  <c r="M188" i="14"/>
  <c r="M187" i="14" s="1"/>
  <c r="M186" i="14" s="1"/>
  <c r="M185" i="14" s="1"/>
  <c r="I203" i="14"/>
  <c r="I202" i="14" s="1"/>
  <c r="I201" i="14" s="1"/>
  <c r="I200" i="14" s="1"/>
  <c r="L219" i="14"/>
  <c r="L218" i="14" s="1"/>
  <c r="L217" i="14" s="1"/>
  <c r="T309" i="14"/>
  <c r="T308" i="14" s="1"/>
  <c r="T307" i="14" s="1"/>
  <c r="T306" i="14" s="1"/>
  <c r="I309" i="14"/>
  <c r="I308" i="14" s="1"/>
  <c r="I307" i="14" s="1"/>
  <c r="I306" i="14" s="1"/>
  <c r="J351" i="14"/>
  <c r="J356" i="14"/>
  <c r="R356" i="14"/>
  <c r="X356" i="14"/>
  <c r="L405" i="14"/>
  <c r="L399" i="14" s="1"/>
  <c r="R405" i="14"/>
  <c r="R399" i="14" s="1"/>
  <c r="Y717" i="14"/>
  <c r="F42" i="14"/>
  <c r="F41" i="14" s="1"/>
  <c r="F40" i="14" s="1"/>
  <c r="AA114" i="14"/>
  <c r="AA113" i="14" s="1"/>
  <c r="R147" i="14"/>
  <c r="I160" i="14"/>
  <c r="Y160" i="14"/>
  <c r="I188" i="14"/>
  <c r="I187" i="14" s="1"/>
  <c r="I186" i="14" s="1"/>
  <c r="I185" i="14" s="1"/>
  <c r="J203" i="14"/>
  <c r="J202" i="14" s="1"/>
  <c r="J201" i="14" s="1"/>
  <c r="J200" i="14" s="1"/>
  <c r="R203" i="14"/>
  <c r="R202" i="14" s="1"/>
  <c r="R201" i="14" s="1"/>
  <c r="R200" i="14" s="1"/>
  <c r="G219" i="14"/>
  <c r="G218" i="14" s="1"/>
  <c r="G217" i="14" s="1"/>
  <c r="J266" i="14"/>
  <c r="AA273" i="14"/>
  <c r="F309" i="14"/>
  <c r="F308" i="14" s="1"/>
  <c r="F307" i="14" s="1"/>
  <c r="F306" i="14" s="1"/>
  <c r="M383" i="14"/>
  <c r="T383" i="14"/>
  <c r="F423" i="14"/>
  <c r="F422" i="14" s="1"/>
  <c r="F421" i="14" s="1"/>
  <c r="F420" i="14" s="1"/>
  <c r="F419" i="14" s="1"/>
  <c r="L423" i="14"/>
  <c r="L422" i="14" s="1"/>
  <c r="L421" i="14" s="1"/>
  <c r="L420" i="14" s="1"/>
  <c r="L419" i="14" s="1"/>
  <c r="T423" i="14"/>
  <c r="T422" i="14" s="1"/>
  <c r="T421" i="14" s="1"/>
  <c r="T420" i="14" s="1"/>
  <c r="T419" i="14" s="1"/>
  <c r="Y477" i="14"/>
  <c r="AA559" i="14"/>
  <c r="AA558" i="14" s="1"/>
  <c r="Q601" i="14"/>
  <c r="Q600" i="14" s="1"/>
  <c r="Q599" i="14" s="1"/>
  <c r="Q590" i="14" s="1"/>
  <c r="Q589" i="14" s="1"/>
  <c r="Y601" i="14"/>
  <c r="Y600" i="14" s="1"/>
  <c r="Y599" i="14" s="1"/>
  <c r="Y590" i="14" s="1"/>
  <c r="Y589" i="14" s="1"/>
  <c r="M601" i="14"/>
  <c r="M600" i="14" s="1"/>
  <c r="M599" i="14" s="1"/>
  <c r="M590" i="14" s="1"/>
  <c r="M589" i="14" s="1"/>
  <c r="I901" i="14"/>
  <c r="I900" i="14" s="1"/>
  <c r="L477" i="14"/>
  <c r="AA525" i="14"/>
  <c r="AA524" i="14" s="1"/>
  <c r="AA523" i="14" s="1"/>
  <c r="Y536" i="14"/>
  <c r="Y535" i="14" s="1"/>
  <c r="Y534" i="14" s="1"/>
  <c r="AA661" i="14"/>
  <c r="AA660" i="14" s="1"/>
  <c r="Y680" i="14"/>
  <c r="Y679" i="14" s="1"/>
  <c r="R737" i="14"/>
  <c r="R736" i="14" s="1"/>
  <c r="AA737" i="14"/>
  <c r="AA736" i="14" s="1"/>
  <c r="Y747" i="14"/>
  <c r="T753" i="14"/>
  <c r="G753" i="14"/>
  <c r="M753" i="14"/>
  <c r="X849" i="14"/>
  <c r="X848" i="14" s="1"/>
  <c r="J864" i="14"/>
  <c r="J863" i="14" s="1"/>
  <c r="Y864" i="14"/>
  <c r="Y863" i="14" s="1"/>
  <c r="G870" i="14"/>
  <c r="G869" i="14" s="1"/>
  <c r="X870" i="14"/>
  <c r="X869" i="14" s="1"/>
  <c r="L870" i="14"/>
  <c r="L869" i="14" s="1"/>
  <c r="T870" i="14"/>
  <c r="T869" i="14" s="1"/>
  <c r="X901" i="14"/>
  <c r="X900" i="14" s="1"/>
  <c r="J901" i="14"/>
  <c r="J900" i="14" s="1"/>
  <c r="R901" i="14"/>
  <c r="R900" i="14" s="1"/>
  <c r="I909" i="14"/>
  <c r="I908" i="14" s="1"/>
  <c r="I962" i="14"/>
  <c r="I961" i="14" s="1"/>
  <c r="I960" i="14" s="1"/>
  <c r="I954" i="14" s="1"/>
  <c r="I953" i="14" s="1"/>
  <c r="R1015" i="14"/>
  <c r="J559" i="14"/>
  <c r="J558" i="14" s="1"/>
  <c r="I653" i="14"/>
  <c r="I652" i="14" s="1"/>
  <c r="Q653" i="14"/>
  <c r="Q652" i="14" s="1"/>
  <c r="T717" i="14"/>
  <c r="X747" i="14"/>
  <c r="F764" i="14"/>
  <c r="F763" i="14" s="1"/>
  <c r="Q764" i="14"/>
  <c r="Q763" i="14" s="1"/>
  <c r="AA878" i="14"/>
  <c r="AA877" i="14" s="1"/>
  <c r="T894" i="14"/>
  <c r="T893" i="14" s="1"/>
  <c r="R894" i="14"/>
  <c r="R893" i="14" s="1"/>
  <c r="Q901" i="14"/>
  <c r="Q900" i="14" s="1"/>
  <c r="F901" i="14"/>
  <c r="F900" i="14" s="1"/>
  <c r="L901" i="14"/>
  <c r="L900" i="14" s="1"/>
  <c r="G909" i="14"/>
  <c r="G908" i="14" s="1"/>
  <c r="Q1009" i="14"/>
  <c r="Q1008" i="14" s="1"/>
  <c r="Q1007" i="14" s="1"/>
  <c r="Y1009" i="14"/>
  <c r="Y1008" i="14" s="1"/>
  <c r="Y1007" i="14" s="1"/>
  <c r="L481" i="14"/>
  <c r="L480" i="14" s="1"/>
  <c r="F506" i="14"/>
  <c r="F505" i="14" s="1"/>
  <c r="F504" i="14" s="1"/>
  <c r="F503" i="14" s="1"/>
  <c r="M525" i="14"/>
  <c r="M524" i="14" s="1"/>
  <c r="M523" i="14" s="1"/>
  <c r="L559" i="14"/>
  <c r="L558" i="14" s="1"/>
  <c r="T559" i="14"/>
  <c r="T558" i="14" s="1"/>
  <c r="I601" i="14"/>
  <c r="I600" i="14" s="1"/>
  <c r="I599" i="14" s="1"/>
  <c r="I590" i="14" s="1"/>
  <c r="I589" i="14" s="1"/>
  <c r="M653" i="14"/>
  <c r="M652" i="14" s="1"/>
  <c r="R661" i="14"/>
  <c r="R660" i="14" s="1"/>
  <c r="Q661" i="14"/>
  <c r="Q660" i="14" s="1"/>
  <c r="I737" i="14"/>
  <c r="I736" i="14" s="1"/>
  <c r="Q737" i="14"/>
  <c r="Q736" i="14" s="1"/>
  <c r="G747" i="14"/>
  <c r="J764" i="14"/>
  <c r="J763" i="14" s="1"/>
  <c r="I864" i="14"/>
  <c r="I863" i="14" s="1"/>
  <c r="M864" i="14"/>
  <c r="M863" i="14" s="1"/>
  <c r="AA864" i="14"/>
  <c r="AA863" i="14" s="1"/>
  <c r="G878" i="14"/>
  <c r="G877" i="14" s="1"/>
  <c r="X909" i="14"/>
  <c r="X908" i="14" s="1"/>
  <c r="I999" i="14"/>
  <c r="I998" i="14" s="1"/>
  <c r="I997" i="14" s="1"/>
  <c r="I996" i="14" s="1"/>
  <c r="Y999" i="14"/>
  <c r="Y998" i="14" s="1"/>
  <c r="Y997" i="14" s="1"/>
  <c r="Y996" i="14" s="1"/>
  <c r="G1009" i="14"/>
  <c r="G1008" i="14" s="1"/>
  <c r="G1007" i="14" s="1"/>
  <c r="J833" i="14"/>
  <c r="J832" i="14" s="1"/>
  <c r="J831" i="14" s="1"/>
  <c r="J830" i="14" s="1"/>
  <c r="Y833" i="14"/>
  <c r="Y832" i="14" s="1"/>
  <c r="Y831" i="14" s="1"/>
  <c r="Y830" i="14" s="1"/>
  <c r="M878" i="14"/>
  <c r="M877" i="14" s="1"/>
  <c r="U153" i="14"/>
  <c r="S152" i="14"/>
  <c r="N348" i="14"/>
  <c r="K347" i="14"/>
  <c r="K346" i="14" s="1"/>
  <c r="K345" i="14" s="1"/>
  <c r="K344" i="14" s="1"/>
  <c r="Y361" i="14"/>
  <c r="N647" i="14"/>
  <c r="K646" i="14"/>
  <c r="K645" i="14" s="1"/>
  <c r="K644" i="14" s="1"/>
  <c r="K643" i="14" s="1"/>
  <c r="K642" i="14" s="1"/>
  <c r="K641" i="14" s="1"/>
  <c r="S969" i="14"/>
  <c r="U970" i="14"/>
  <c r="M21" i="14"/>
  <c r="M20" i="14" s="1"/>
  <c r="M19" i="14" s="1"/>
  <c r="M18" i="14" s="1"/>
  <c r="U43" i="14"/>
  <c r="AB47" i="14"/>
  <c r="Z46" i="14"/>
  <c r="I42" i="14"/>
  <c r="I41" i="14" s="1"/>
  <c r="I40" i="14" s="1"/>
  <c r="Y42" i="14"/>
  <c r="Y41" i="14" s="1"/>
  <c r="Y40" i="14" s="1"/>
  <c r="Y56" i="14"/>
  <c r="Y55" i="14" s="1"/>
  <c r="Y54" i="14" s="1"/>
  <c r="F76" i="14"/>
  <c r="F75" i="14" s="1"/>
  <c r="F74" i="14" s="1"/>
  <c r="F68" i="14" s="1"/>
  <c r="M76" i="14"/>
  <c r="M75" i="14" s="1"/>
  <c r="M74" i="14" s="1"/>
  <c r="M68" i="14" s="1"/>
  <c r="U91" i="14"/>
  <c r="S106" i="14"/>
  <c r="S105" i="14" s="1"/>
  <c r="S104" i="14" s="1"/>
  <c r="U107" i="14"/>
  <c r="I147" i="14"/>
  <c r="H181" i="14"/>
  <c r="H180" i="14" s="1"/>
  <c r="H179" i="14" s="1"/>
  <c r="AA188" i="14"/>
  <c r="AA187" i="14" s="1"/>
  <c r="AA186" i="14" s="1"/>
  <c r="AA185" i="14" s="1"/>
  <c r="N207" i="14"/>
  <c r="R219" i="14"/>
  <c r="R218" i="14" s="1"/>
  <c r="R217" i="14" s="1"/>
  <c r="J219" i="14"/>
  <c r="J218" i="14" s="1"/>
  <c r="J217" i="14" s="1"/>
  <c r="K224" i="14"/>
  <c r="N225" i="14"/>
  <c r="K226" i="14"/>
  <c r="N227" i="14"/>
  <c r="Z231" i="14"/>
  <c r="Z230" i="14" s="1"/>
  <c r="AB232" i="14"/>
  <c r="H234" i="14"/>
  <c r="H233" i="14" s="1"/>
  <c r="K235" i="14"/>
  <c r="Y273" i="14"/>
  <c r="K294" i="14"/>
  <c r="N295" i="14"/>
  <c r="N315" i="14"/>
  <c r="AB326" i="14"/>
  <c r="Z325" i="14"/>
  <c r="AA329" i="14"/>
  <c r="AA328" i="14" s="1"/>
  <c r="AA327" i="14" s="1"/>
  <c r="AA361" i="14"/>
  <c r="H403" i="14"/>
  <c r="H402" i="14" s="1"/>
  <c r="H401" i="14" s="1"/>
  <c r="H400" i="14" s="1"/>
  <c r="K404" i="14"/>
  <c r="T466" i="14"/>
  <c r="T465" i="14" s="1"/>
  <c r="T460" i="14" s="1"/>
  <c r="T454" i="14" s="1"/>
  <c r="AA479" i="14"/>
  <c r="AA478" i="14" s="1"/>
  <c r="AA477" i="14" s="1"/>
  <c r="H521" i="14"/>
  <c r="H520" i="14" s="1"/>
  <c r="H519" i="14" s="1"/>
  <c r="H518" i="14" s="1"/>
  <c r="K522" i="14"/>
  <c r="N522" i="14" s="1"/>
  <c r="Z119" i="14"/>
  <c r="Z118" i="14" s="1"/>
  <c r="AB120" i="14"/>
  <c r="H260" i="14"/>
  <c r="H259" i="14" s="1"/>
  <c r="H258" i="14" s="1"/>
  <c r="H257" i="14" s="1"/>
  <c r="H256" i="14" s="1"/>
  <c r="K261" i="14"/>
  <c r="N261" i="14" s="1"/>
  <c r="U280" i="14"/>
  <c r="S279" i="14"/>
  <c r="Z323" i="14"/>
  <c r="AB324" i="14"/>
  <c r="Z48" i="14"/>
  <c r="N111" i="14"/>
  <c r="K110" i="14"/>
  <c r="K109" i="14" s="1"/>
  <c r="K108" i="14" s="1"/>
  <c r="G114" i="14"/>
  <c r="G113" i="14" s="1"/>
  <c r="T247" i="14"/>
  <c r="T246" i="14" s="1"/>
  <c r="F247" i="14"/>
  <c r="F246" i="14" s="1"/>
  <c r="Z254" i="14"/>
  <c r="Z253" i="14" s="1"/>
  <c r="Z252" i="14" s="1"/>
  <c r="AB255" i="14"/>
  <c r="AB261" i="14"/>
  <c r="Z260" i="14"/>
  <c r="Z259" i="14" s="1"/>
  <c r="Z258" i="14" s="1"/>
  <c r="Z257" i="14" s="1"/>
  <c r="Z256" i="14" s="1"/>
  <c r="H325" i="14"/>
  <c r="K326" i="14"/>
  <c r="N326" i="14" s="1"/>
  <c r="T329" i="14"/>
  <c r="T328" i="14" s="1"/>
  <c r="T327" i="14" s="1"/>
  <c r="N335" i="14"/>
  <c r="K334" i="14"/>
  <c r="N394" i="14"/>
  <c r="K393" i="14"/>
  <c r="K392" i="14" s="1"/>
  <c r="K391" i="14" s="1"/>
  <c r="U496" i="14"/>
  <c r="S495" i="14"/>
  <c r="S494" i="14" s="1"/>
  <c r="S493" i="14" s="1"/>
  <c r="S492" i="14" s="1"/>
  <c r="S491" i="14" s="1"/>
  <c r="AB516" i="14"/>
  <c r="Z515" i="14"/>
  <c r="Z514" i="14" s="1"/>
  <c r="Z513" i="14" s="1"/>
  <c r="Z681" i="14"/>
  <c r="AB682" i="14"/>
  <c r="AB67" i="14"/>
  <c r="Z66" i="14"/>
  <c r="Z65" i="14" s="1"/>
  <c r="Z64" i="14" s="1"/>
  <c r="Q114" i="14"/>
  <c r="Q113" i="14" s="1"/>
  <c r="AB144" i="14"/>
  <c r="Z143" i="14"/>
  <c r="Z142" i="14" s="1"/>
  <c r="Z141" i="14" s="1"/>
  <c r="U221" i="14"/>
  <c r="S220" i="14"/>
  <c r="S408" i="14"/>
  <c r="S407" i="14" s="1"/>
  <c r="S406" i="14" s="1"/>
  <c r="S405" i="14" s="1"/>
  <c r="U409" i="14"/>
  <c r="AB522" i="14"/>
  <c r="Z521" i="14"/>
  <c r="Z520" i="14" s="1"/>
  <c r="Z519" i="14" s="1"/>
  <c r="Z518" i="14" s="1"/>
  <c r="AB565" i="14"/>
  <c r="Z564" i="14"/>
  <c r="Z563" i="14" s="1"/>
  <c r="Z562" i="14" s="1"/>
  <c r="Z561" i="14" s="1"/>
  <c r="Z560" i="14" s="1"/>
  <c r="R21" i="14"/>
  <c r="R20" i="14" s="1"/>
  <c r="R19" i="14" s="1"/>
  <c r="R18" i="14" s="1"/>
  <c r="N83" i="14"/>
  <c r="G21" i="14"/>
  <c r="G20" i="14" s="1"/>
  <c r="G19" i="14" s="1"/>
  <c r="G18" i="14" s="1"/>
  <c r="L21" i="14"/>
  <c r="L20" i="14" s="1"/>
  <c r="L19" i="14" s="1"/>
  <c r="L18" i="14" s="1"/>
  <c r="AA21" i="14"/>
  <c r="AA20" i="14" s="1"/>
  <c r="AA19" i="14" s="1"/>
  <c r="AA18" i="14" s="1"/>
  <c r="Y21" i="14"/>
  <c r="Y20" i="14" s="1"/>
  <c r="Y19" i="14" s="1"/>
  <c r="Y18" i="14" s="1"/>
  <c r="K102" i="14"/>
  <c r="K101" i="14" s="1"/>
  <c r="K100" i="14" s="1"/>
  <c r="K99" i="14" s="1"/>
  <c r="K98" i="14" s="1"/>
  <c r="AB164" i="14"/>
  <c r="Z163" i="14"/>
  <c r="U189" i="14"/>
  <c r="U205" i="14"/>
  <c r="S204" i="14"/>
  <c r="N211" i="14"/>
  <c r="K210" i="14"/>
  <c r="Z234" i="14"/>
  <c r="Z233" i="14" s="1"/>
  <c r="AB235" i="14"/>
  <c r="G247" i="14"/>
  <c r="G246" i="14" s="1"/>
  <c r="K251" i="14"/>
  <c r="N251" i="14" s="1"/>
  <c r="H250" i="14"/>
  <c r="H249" i="14" s="1"/>
  <c r="H248" i="14" s="1"/>
  <c r="M309" i="14"/>
  <c r="M308" i="14" s="1"/>
  <c r="M307" i="14" s="1"/>
  <c r="M306" i="14" s="1"/>
  <c r="L309" i="14"/>
  <c r="L308" i="14" s="1"/>
  <c r="L307" i="14" s="1"/>
  <c r="L306" i="14" s="1"/>
  <c r="T351" i="14"/>
  <c r="Q356" i="14"/>
  <c r="S359" i="14"/>
  <c r="U360" i="14"/>
  <c r="K372" i="14"/>
  <c r="K397" i="14"/>
  <c r="K396" i="14" s="1"/>
  <c r="K395" i="14" s="1"/>
  <c r="AB404" i="14"/>
  <c r="Z403" i="14"/>
  <c r="Z402" i="14" s="1"/>
  <c r="Z401" i="14" s="1"/>
  <c r="Z400" i="14" s="1"/>
  <c r="G479" i="14"/>
  <c r="G478" i="14" s="1"/>
  <c r="G477" i="14" s="1"/>
  <c r="G481" i="14"/>
  <c r="G480" i="14" s="1"/>
  <c r="M479" i="14"/>
  <c r="M478" i="14" s="1"/>
  <c r="M477" i="14" s="1"/>
  <c r="M481" i="14"/>
  <c r="M480" i="14" s="1"/>
  <c r="X114" i="14"/>
  <c r="X113" i="14" s="1"/>
  <c r="R128" i="14"/>
  <c r="R127" i="14" s="1"/>
  <c r="R126" i="14" s="1"/>
  <c r="Y147" i="14"/>
  <c r="T167" i="14"/>
  <c r="T174" i="14"/>
  <c r="T173" i="14" s="1"/>
  <c r="F203" i="14"/>
  <c r="F202" i="14" s="1"/>
  <c r="F201" i="14" s="1"/>
  <c r="F200" i="14" s="1"/>
  <c r="AA203" i="14"/>
  <c r="AA202" i="14" s="1"/>
  <c r="AA201" i="14" s="1"/>
  <c r="AA200" i="14" s="1"/>
  <c r="M229" i="14"/>
  <c r="M228" i="14" s="1"/>
  <c r="AA266" i="14"/>
  <c r="G273" i="14"/>
  <c r="M293" i="14"/>
  <c r="M292" i="14" s="1"/>
  <c r="M291" i="14" s="1"/>
  <c r="M290" i="14" s="1"/>
  <c r="G329" i="14"/>
  <c r="G328" i="14" s="1"/>
  <c r="G327" i="14" s="1"/>
  <c r="AB331" i="14"/>
  <c r="AB330" i="14" s="1"/>
  <c r="AB329" i="14" s="1"/>
  <c r="AB328" i="14" s="1"/>
  <c r="AB327" i="14" s="1"/>
  <c r="M361" i="14"/>
  <c r="I361" i="14"/>
  <c r="AA383" i="14"/>
  <c r="T405" i="14"/>
  <c r="T399" i="14" s="1"/>
  <c r="G441" i="14"/>
  <c r="G434" i="14" s="1"/>
  <c r="G433" i="14" s="1"/>
  <c r="G432" i="14" s="1"/>
  <c r="M466" i="14"/>
  <c r="M465" i="14" s="1"/>
  <c r="M460" i="14" s="1"/>
  <c r="M454" i="14" s="1"/>
  <c r="AA466" i="14"/>
  <c r="AA465" i="14" s="1"/>
  <c r="AA460" i="14" s="1"/>
  <c r="AA454" i="14" s="1"/>
  <c r="AB489" i="14"/>
  <c r="Z488" i="14"/>
  <c r="Z487" i="14" s="1"/>
  <c r="Z486" i="14" s="1"/>
  <c r="Z485" i="14" s="1"/>
  <c r="Z484" i="14" s="1"/>
  <c r="Z477" i="14" s="1"/>
  <c r="U510" i="14"/>
  <c r="S509" i="14"/>
  <c r="S506" i="14" s="1"/>
  <c r="S505" i="14" s="1"/>
  <c r="U727" i="14"/>
  <c r="S726" i="14"/>
  <c r="S725" i="14" s="1"/>
  <c r="S724" i="14" s="1"/>
  <c r="S723" i="14" s="1"/>
  <c r="S717" i="14" s="1"/>
  <c r="R42" i="14"/>
  <c r="R41" i="14" s="1"/>
  <c r="R40" i="14" s="1"/>
  <c r="M56" i="14"/>
  <c r="M55" i="14" s="1"/>
  <c r="M54" i="14" s="1"/>
  <c r="I76" i="14"/>
  <c r="I75" i="14" s="1"/>
  <c r="I74" i="14" s="1"/>
  <c r="I68" i="14" s="1"/>
  <c r="AB91" i="14"/>
  <c r="F114" i="14"/>
  <c r="F113" i="14" s="1"/>
  <c r="S116" i="14"/>
  <c r="S115" i="14" s="1"/>
  <c r="I114" i="14"/>
  <c r="I113" i="14" s="1"/>
  <c r="Y114" i="14"/>
  <c r="Y113" i="14" s="1"/>
  <c r="L128" i="14"/>
  <c r="L127" i="14" s="1"/>
  <c r="L126" i="14" s="1"/>
  <c r="S148" i="14"/>
  <c r="AA160" i="14"/>
  <c r="L167" i="14"/>
  <c r="X174" i="14"/>
  <c r="X173" i="14" s="1"/>
  <c r="Q188" i="14"/>
  <c r="Q187" i="14" s="1"/>
  <c r="Q186" i="14" s="1"/>
  <c r="Q185" i="14" s="1"/>
  <c r="AB190" i="14"/>
  <c r="K193" i="14"/>
  <c r="N193" i="14" s="1"/>
  <c r="AB196" i="14"/>
  <c r="AB195" i="14" s="1"/>
  <c r="AB194" i="14" s="1"/>
  <c r="T203" i="14"/>
  <c r="T202" i="14" s="1"/>
  <c r="T201" i="14" s="1"/>
  <c r="T200" i="14" s="1"/>
  <c r="AB211" i="14"/>
  <c r="K214" i="14"/>
  <c r="N214" i="14" s="1"/>
  <c r="M219" i="14"/>
  <c r="M218" i="14" s="1"/>
  <c r="M217" i="14" s="1"/>
  <c r="AA219" i="14"/>
  <c r="AA218" i="14" s="1"/>
  <c r="AA217" i="14" s="1"/>
  <c r="I229" i="14"/>
  <c r="I228" i="14" s="1"/>
  <c r="Y229" i="14"/>
  <c r="Y228" i="14" s="1"/>
  <c r="K245" i="14"/>
  <c r="N245" i="14" s="1"/>
  <c r="L247" i="14"/>
  <c r="L246" i="14" s="1"/>
  <c r="S274" i="14"/>
  <c r="Q273" i="14"/>
  <c r="K277" i="14"/>
  <c r="N277" i="14" s="1"/>
  <c r="N289" i="14"/>
  <c r="I293" i="14"/>
  <c r="I292" i="14" s="1"/>
  <c r="I291" i="14" s="1"/>
  <c r="I290" i="14" s="1"/>
  <c r="K323" i="14"/>
  <c r="X329" i="14"/>
  <c r="X328" i="14" s="1"/>
  <c r="X327" i="14" s="1"/>
  <c r="Y329" i="14"/>
  <c r="Y328" i="14" s="1"/>
  <c r="Y327" i="14" s="1"/>
  <c r="H347" i="14"/>
  <c r="H346" i="14" s="1"/>
  <c r="H345" i="14" s="1"/>
  <c r="H344" i="14" s="1"/>
  <c r="Z347" i="14"/>
  <c r="Z346" i="14" s="1"/>
  <c r="Z345" i="14" s="1"/>
  <c r="Z344" i="14" s="1"/>
  <c r="G351" i="14"/>
  <c r="AB353" i="14"/>
  <c r="K360" i="14"/>
  <c r="J361" i="14"/>
  <c r="AB394" i="14"/>
  <c r="I405" i="14"/>
  <c r="I399" i="14" s="1"/>
  <c r="K409" i="14"/>
  <c r="U413" i="14"/>
  <c r="K476" i="14"/>
  <c r="H475" i="14"/>
  <c r="H474" i="14" s="1"/>
  <c r="H473" i="14" s="1"/>
  <c r="H472" i="14" s="1"/>
  <c r="H471" i="14" s="1"/>
  <c r="AA506" i="14"/>
  <c r="AA505" i="14" s="1"/>
  <c r="AA504" i="14" s="1"/>
  <c r="AA503" i="14" s="1"/>
  <c r="AB508" i="14"/>
  <c r="Z507" i="14"/>
  <c r="Z506" i="14" s="1"/>
  <c r="Z505" i="14" s="1"/>
  <c r="F525" i="14"/>
  <c r="F524" i="14" s="1"/>
  <c r="F523" i="14" s="1"/>
  <c r="Y559" i="14"/>
  <c r="Y558" i="14" s="1"/>
  <c r="AB615" i="14"/>
  <c r="AB614" i="14" s="1"/>
  <c r="AB613" i="14" s="1"/>
  <c r="AB612" i="14" s="1"/>
  <c r="U676" i="14"/>
  <c r="S675" i="14"/>
  <c r="S674" i="14" s="1"/>
  <c r="S673" i="14" s="1"/>
  <c r="S672" i="14" s="1"/>
  <c r="U711" i="14"/>
  <c r="S710" i="14"/>
  <c r="S709" i="14" s="1"/>
  <c r="Z792" i="14"/>
  <c r="Z791" i="14" s="1"/>
  <c r="Z790" i="14" s="1"/>
  <c r="Z789" i="14" s="1"/>
  <c r="AB793" i="14"/>
  <c r="G42" i="14"/>
  <c r="G41" i="14" s="1"/>
  <c r="G40" i="14" s="1"/>
  <c r="L42" i="14"/>
  <c r="L41" i="14" s="1"/>
  <c r="L40" i="14" s="1"/>
  <c r="AA42" i="14"/>
  <c r="AA41" i="14" s="1"/>
  <c r="AA40" i="14" s="1"/>
  <c r="M42" i="14"/>
  <c r="M41" i="14" s="1"/>
  <c r="M40" i="14" s="1"/>
  <c r="I56" i="14"/>
  <c r="I55" i="14" s="1"/>
  <c r="I54" i="14" s="1"/>
  <c r="G56" i="14"/>
  <c r="G55" i="14" s="1"/>
  <c r="G54" i="14" s="1"/>
  <c r="AA56" i="14"/>
  <c r="AA55" i="14" s="1"/>
  <c r="AA54" i="14" s="1"/>
  <c r="S66" i="14"/>
  <c r="S65" i="14" s="1"/>
  <c r="S64" i="14" s="1"/>
  <c r="J76" i="14"/>
  <c r="J75" i="14" s="1"/>
  <c r="J74" i="14" s="1"/>
  <c r="J68" i="14" s="1"/>
  <c r="G76" i="14"/>
  <c r="G75" i="14" s="1"/>
  <c r="G74" i="14" s="1"/>
  <c r="G68" i="14" s="1"/>
  <c r="T114" i="14"/>
  <c r="T113" i="14" s="1"/>
  <c r="R114" i="14"/>
  <c r="R113" i="14" s="1"/>
  <c r="H129" i="14"/>
  <c r="H128" i="14" s="1"/>
  <c r="H127" i="14" s="1"/>
  <c r="X128" i="14"/>
  <c r="X127" i="14" s="1"/>
  <c r="X126" i="14" s="1"/>
  <c r="G147" i="14"/>
  <c r="M147" i="14"/>
  <c r="AA147" i="14"/>
  <c r="H170" i="14"/>
  <c r="I174" i="14"/>
  <c r="I173" i="14" s="1"/>
  <c r="Z192" i="14"/>
  <c r="K197" i="14"/>
  <c r="N197" i="14" s="1"/>
  <c r="Q203" i="14"/>
  <c r="Q202" i="14" s="1"/>
  <c r="Q201" i="14" s="1"/>
  <c r="Q200" i="14" s="1"/>
  <c r="Z213" i="14"/>
  <c r="Z212" i="14" s="1"/>
  <c r="I219" i="14"/>
  <c r="I218" i="14" s="1"/>
  <c r="I217" i="14" s="1"/>
  <c r="Q219" i="14"/>
  <c r="Q218" i="14" s="1"/>
  <c r="Q217" i="14" s="1"/>
  <c r="Q229" i="14"/>
  <c r="Q228" i="14" s="1"/>
  <c r="Z244" i="14"/>
  <c r="Z243" i="14" s="1"/>
  <c r="Z242" i="14" s="1"/>
  <c r="Z241" i="14" s="1"/>
  <c r="M247" i="14"/>
  <c r="M246" i="14" s="1"/>
  <c r="X247" i="14"/>
  <c r="X246" i="14" s="1"/>
  <c r="Y266" i="14"/>
  <c r="T273" i="14"/>
  <c r="K275" i="14"/>
  <c r="N275" i="14" s="1"/>
  <c r="J273" i="14"/>
  <c r="J293" i="14"/>
  <c r="J292" i="14" s="1"/>
  <c r="J291" i="14" s="1"/>
  <c r="J290" i="14" s="1"/>
  <c r="Y293" i="14"/>
  <c r="Y292" i="14" s="1"/>
  <c r="Y291" i="14" s="1"/>
  <c r="Y290" i="14" s="1"/>
  <c r="Q309" i="14"/>
  <c r="Q308" i="14" s="1"/>
  <c r="Q307" i="14" s="1"/>
  <c r="Q306" i="14" s="1"/>
  <c r="R309" i="14"/>
  <c r="R308" i="14" s="1"/>
  <c r="R307" i="14" s="1"/>
  <c r="R306" i="14" s="1"/>
  <c r="H323" i="14"/>
  <c r="I330" i="14"/>
  <c r="I329" i="14" s="1"/>
  <c r="I328" i="14" s="1"/>
  <c r="I327" i="14" s="1"/>
  <c r="M330" i="14"/>
  <c r="M329" i="14" s="1"/>
  <c r="M328" i="14" s="1"/>
  <c r="M327" i="14" s="1"/>
  <c r="T356" i="14"/>
  <c r="Q361" i="14"/>
  <c r="K376" i="14"/>
  <c r="Q383" i="14"/>
  <c r="X383" i="14"/>
  <c r="Z386" i="14"/>
  <c r="I477" i="14"/>
  <c r="K496" i="14"/>
  <c r="N496" i="14" s="1"/>
  <c r="H495" i="14"/>
  <c r="H494" i="14" s="1"/>
  <c r="H493" i="14" s="1"/>
  <c r="H492" i="14" s="1"/>
  <c r="H491" i="14" s="1"/>
  <c r="U502" i="14"/>
  <c r="M506" i="14"/>
  <c r="M505" i="14" s="1"/>
  <c r="M504" i="14" s="1"/>
  <c r="M503" i="14" s="1"/>
  <c r="T506" i="14"/>
  <c r="T505" i="14" s="1"/>
  <c r="T504" i="14" s="1"/>
  <c r="T503" i="14" s="1"/>
  <c r="H507" i="14"/>
  <c r="K508" i="14"/>
  <c r="N508" i="14" s="1"/>
  <c r="K529" i="14"/>
  <c r="N529" i="14" s="1"/>
  <c r="H528" i="14"/>
  <c r="H525" i="14" s="1"/>
  <c r="H524" i="14" s="1"/>
  <c r="J536" i="14"/>
  <c r="J535" i="14" s="1"/>
  <c r="J534" i="14" s="1"/>
  <c r="K540" i="14"/>
  <c r="H539" i="14"/>
  <c r="S543" i="14"/>
  <c r="S542" i="14" s="1"/>
  <c r="S541" i="14" s="1"/>
  <c r="X559" i="14"/>
  <c r="X558" i="14" s="1"/>
  <c r="H564" i="14"/>
  <c r="H563" i="14" s="1"/>
  <c r="H562" i="14" s="1"/>
  <c r="H561" i="14" s="1"/>
  <c r="H560" i="14" s="1"/>
  <c r="M558" i="14"/>
  <c r="N616" i="14"/>
  <c r="P616" i="14" s="1"/>
  <c r="P615" i="14" s="1"/>
  <c r="P614" i="14" s="1"/>
  <c r="P613" i="14" s="1"/>
  <c r="P612" i="14" s="1"/>
  <c r="K615" i="14"/>
  <c r="K614" i="14" s="1"/>
  <c r="K613" i="14" s="1"/>
  <c r="K612" i="14" s="1"/>
  <c r="F536" i="14"/>
  <c r="F535" i="14" s="1"/>
  <c r="F534" i="14" s="1"/>
  <c r="R536" i="14"/>
  <c r="R535" i="14" s="1"/>
  <c r="R534" i="14" s="1"/>
  <c r="Q559" i="14"/>
  <c r="Q558" i="14" s="1"/>
  <c r="N595" i="14"/>
  <c r="N594" i="14" s="1"/>
  <c r="N593" i="14" s="1"/>
  <c r="N592" i="14" s="1"/>
  <c r="N591" i="14" s="1"/>
  <c r="AA653" i="14"/>
  <c r="AA652" i="14" s="1"/>
  <c r="AB684" i="14"/>
  <c r="Z683" i="14"/>
  <c r="Z692" i="14"/>
  <c r="Z691" i="14" s="1"/>
  <c r="AB693" i="14"/>
  <c r="N700" i="14"/>
  <c r="K699" i="14"/>
  <c r="K716" i="14"/>
  <c r="H715" i="14"/>
  <c r="H714" i="14" s="1"/>
  <c r="H713" i="14" s="1"/>
  <c r="H712" i="14" s="1"/>
  <c r="AB876" i="14"/>
  <c r="Z875" i="14"/>
  <c r="F929" i="14"/>
  <c r="F928" i="14" s="1"/>
  <c r="R441" i="14"/>
  <c r="R434" i="14" s="1"/>
  <c r="R433" i="14" s="1"/>
  <c r="R432" i="14" s="1"/>
  <c r="R506" i="14"/>
  <c r="R505" i="14" s="1"/>
  <c r="R504" i="14" s="1"/>
  <c r="R503" i="14" s="1"/>
  <c r="G525" i="14"/>
  <c r="G524" i="14" s="1"/>
  <c r="G523" i="14" s="1"/>
  <c r="L525" i="14"/>
  <c r="L524" i="14" s="1"/>
  <c r="L523" i="14" s="1"/>
  <c r="G536" i="14"/>
  <c r="G535" i="14" s="1"/>
  <c r="G534" i="14" s="1"/>
  <c r="AA534" i="14"/>
  <c r="L536" i="14"/>
  <c r="L535" i="14" s="1"/>
  <c r="L534" i="14" s="1"/>
  <c r="AB544" i="14"/>
  <c r="S571" i="14"/>
  <c r="S570" i="14" s="1"/>
  <c r="S569" i="14" s="1"/>
  <c r="S568" i="14" s="1"/>
  <c r="S567" i="14" s="1"/>
  <c r="H595" i="14"/>
  <c r="H594" i="14" s="1"/>
  <c r="H593" i="14" s="1"/>
  <c r="H592" i="14" s="1"/>
  <c r="H591" i="14" s="1"/>
  <c r="K623" i="14"/>
  <c r="K622" i="14" s="1"/>
  <c r="K621" i="14" s="1"/>
  <c r="K620" i="14" s="1"/>
  <c r="K619" i="14" s="1"/>
  <c r="K618" i="14" s="1"/>
  <c r="T653" i="14"/>
  <c r="T652" i="14" s="1"/>
  <c r="N682" i="14"/>
  <c r="K681" i="14"/>
  <c r="H683" i="14"/>
  <c r="K684" i="14"/>
  <c r="N684" i="14" s="1"/>
  <c r="P684" i="14" s="1"/>
  <c r="P683" i="14" s="1"/>
  <c r="K688" i="14"/>
  <c r="K687" i="14" s="1"/>
  <c r="N689" i="14"/>
  <c r="AB706" i="14"/>
  <c r="Z705" i="14"/>
  <c r="Q717" i="14"/>
  <c r="U733" i="14"/>
  <c r="S732" i="14"/>
  <c r="S731" i="14" s="1"/>
  <c r="S730" i="14" s="1"/>
  <c r="S729" i="14" s="1"/>
  <c r="S728" i="14" s="1"/>
  <c r="AB788" i="14"/>
  <c r="Z787" i="14"/>
  <c r="S854" i="14"/>
  <c r="S851" i="14" s="1"/>
  <c r="S850" i="14" s="1"/>
  <c r="S849" i="14" s="1"/>
  <c r="S848" i="14" s="1"/>
  <c r="U855" i="14"/>
  <c r="G466" i="14"/>
  <c r="G465" i="14" s="1"/>
  <c r="G460" i="14" s="1"/>
  <c r="G454" i="14" s="1"/>
  <c r="L506" i="14"/>
  <c r="L505" i="14" s="1"/>
  <c r="L504" i="14" s="1"/>
  <c r="L503" i="14" s="1"/>
  <c r="I525" i="14"/>
  <c r="I524" i="14" s="1"/>
  <c r="I523" i="14" s="1"/>
  <c r="X536" i="14"/>
  <c r="X535" i="14" s="1"/>
  <c r="X534" i="14" s="1"/>
  <c r="H571" i="14"/>
  <c r="H570" i="14" s="1"/>
  <c r="H569" i="14" s="1"/>
  <c r="H568" i="14" s="1"/>
  <c r="H567" i="14" s="1"/>
  <c r="K603" i="14"/>
  <c r="K602" i="14" s="1"/>
  <c r="R601" i="14"/>
  <c r="R600" i="14" s="1"/>
  <c r="R599" i="14" s="1"/>
  <c r="R590" i="14" s="1"/>
  <c r="R589" i="14" s="1"/>
  <c r="Z630" i="14"/>
  <c r="Z629" i="14" s="1"/>
  <c r="Z628" i="14" s="1"/>
  <c r="Z627" i="14" s="1"/>
  <c r="Z626" i="14" s="1"/>
  <c r="Z625" i="14" s="1"/>
  <c r="Z637" i="14"/>
  <c r="AB638" i="14"/>
  <c r="L653" i="14"/>
  <c r="L652" i="14" s="1"/>
  <c r="H681" i="14"/>
  <c r="X680" i="14"/>
  <c r="X679" i="14" s="1"/>
  <c r="I680" i="14"/>
  <c r="I679" i="14" s="1"/>
  <c r="AA680" i="14"/>
  <c r="AA679" i="14" s="1"/>
  <c r="T694" i="14"/>
  <c r="T690" i="14" s="1"/>
  <c r="H705" i="14"/>
  <c r="K706" i="14"/>
  <c r="N706" i="14" s="1"/>
  <c r="I717" i="14"/>
  <c r="J737" i="14"/>
  <c r="J736" i="14" s="1"/>
  <c r="X653" i="14"/>
  <c r="X652" i="14" s="1"/>
  <c r="X651" i="14" s="1"/>
  <c r="X650" i="14" s="1"/>
  <c r="I661" i="14"/>
  <c r="I660" i="14" s="1"/>
  <c r="Q680" i="14"/>
  <c r="Q679" i="14" s="1"/>
  <c r="U702" i="14"/>
  <c r="S701" i="14"/>
  <c r="AB739" i="14"/>
  <c r="Z738" i="14"/>
  <c r="F737" i="14"/>
  <c r="F736" i="14" s="1"/>
  <c r="L737" i="14"/>
  <c r="L736" i="14" s="1"/>
  <c r="F747" i="14"/>
  <c r="L747" i="14"/>
  <c r="X753" i="14"/>
  <c r="R753" i="14"/>
  <c r="AA753" i="14"/>
  <c r="AA764" i="14"/>
  <c r="AA763" i="14" s="1"/>
  <c r="AB835" i="14"/>
  <c r="Z834" i="14"/>
  <c r="Q849" i="14"/>
  <c r="Q848" i="14" s="1"/>
  <c r="I878" i="14"/>
  <c r="I877" i="14" s="1"/>
  <c r="U896" i="14"/>
  <c r="S895" i="14"/>
  <c r="Y901" i="14"/>
  <c r="Y900" i="14" s="1"/>
  <c r="AB903" i="14"/>
  <c r="Z902" i="14"/>
  <c r="Z901" i="14" s="1"/>
  <c r="Z900" i="14" s="1"/>
  <c r="H1041" i="14"/>
  <c r="H1040" i="14" s="1"/>
  <c r="H1039" i="14" s="1"/>
  <c r="K1042" i="14"/>
  <c r="N1042" i="14" s="1"/>
  <c r="K655" i="14"/>
  <c r="N655" i="14" s="1"/>
  <c r="R653" i="14"/>
  <c r="R652" i="14" s="1"/>
  <c r="J653" i="14"/>
  <c r="J652" i="14" s="1"/>
  <c r="Y661" i="14"/>
  <c r="Y660" i="14" s="1"/>
  <c r="L661" i="14"/>
  <c r="T661" i="14"/>
  <c r="T660" i="14" s="1"/>
  <c r="G680" i="14"/>
  <c r="G679" i="14" s="1"/>
  <c r="T680" i="14"/>
  <c r="T679" i="14" s="1"/>
  <c r="Q694" i="14"/>
  <c r="Q690" i="14" s="1"/>
  <c r="AB708" i="14"/>
  <c r="Z707" i="14"/>
  <c r="J717" i="14"/>
  <c r="G737" i="14"/>
  <c r="G736" i="14" s="1"/>
  <c r="N739" i="14"/>
  <c r="K738" i="14"/>
  <c r="I753" i="14"/>
  <c r="Q753" i="14"/>
  <c r="K757" i="14"/>
  <c r="T764" i="14"/>
  <c r="T763" i="14" s="1"/>
  <c r="R781" i="14"/>
  <c r="R780" i="14" s="1"/>
  <c r="R775" i="14" s="1"/>
  <c r="R774" i="14" s="1"/>
  <c r="Q774" i="14"/>
  <c r="Q773" i="14" s="1"/>
  <c r="N788" i="14"/>
  <c r="K793" i="14"/>
  <c r="H792" i="14"/>
  <c r="H791" i="14" s="1"/>
  <c r="H790" i="14" s="1"/>
  <c r="H789" i="14" s="1"/>
  <c r="AB927" i="14"/>
  <c r="Z926" i="14"/>
  <c r="Z925" i="14" s="1"/>
  <c r="Z924" i="14" s="1"/>
  <c r="Z923" i="14" s="1"/>
  <c r="Z922" i="14" s="1"/>
  <c r="Z921" i="14" s="1"/>
  <c r="Y929" i="14"/>
  <c r="Y928" i="14" s="1"/>
  <c r="U934" i="14"/>
  <c r="S933" i="14"/>
  <c r="S932" i="14" s="1"/>
  <c r="S931" i="14" s="1"/>
  <c r="S930" i="14" s="1"/>
  <c r="I694" i="14"/>
  <c r="I690" i="14" s="1"/>
  <c r="K760" i="14"/>
  <c r="N761" i="14"/>
  <c r="AA781" i="14"/>
  <c r="AA780" i="14" s="1"/>
  <c r="AA775" i="14" s="1"/>
  <c r="AA774" i="14" s="1"/>
  <c r="AA773" i="14" s="1"/>
  <c r="AB841" i="14"/>
  <c r="Z840" i="14"/>
  <c r="Z839" i="14" s="1"/>
  <c r="Z838" i="14" s="1"/>
  <c r="U890" i="14"/>
  <c r="S889" i="14"/>
  <c r="H926" i="14"/>
  <c r="H925" i="14" s="1"/>
  <c r="H924" i="14" s="1"/>
  <c r="H923" i="14" s="1"/>
  <c r="H922" i="14" s="1"/>
  <c r="H921" i="14" s="1"/>
  <c r="K927" i="14"/>
  <c r="N927" i="14" s="1"/>
  <c r="J929" i="14"/>
  <c r="J928" i="14" s="1"/>
  <c r="R929" i="14"/>
  <c r="R928" i="14" s="1"/>
  <c r="AB991" i="14"/>
  <c r="Z990" i="14"/>
  <c r="Z989" i="14" s="1"/>
  <c r="Z988" i="14" s="1"/>
  <c r="Z987" i="14" s="1"/>
  <c r="Z986" i="14" s="1"/>
  <c r="AA849" i="14"/>
  <c r="AA848" i="14" s="1"/>
  <c r="Q878" i="14"/>
  <c r="Q877" i="14" s="1"/>
  <c r="AB886" i="14"/>
  <c r="Z885" i="14"/>
  <c r="F894" i="14"/>
  <c r="F893" i="14" s="1"/>
  <c r="X764" i="14"/>
  <c r="X763" i="14" s="1"/>
  <c r="T781" i="14"/>
  <c r="T780" i="14" s="1"/>
  <c r="T775" i="14" s="1"/>
  <c r="T774" i="14" s="1"/>
  <c r="AB806" i="14"/>
  <c r="Z805" i="14"/>
  <c r="Z804" i="14" s="1"/>
  <c r="Z803" i="14" s="1"/>
  <c r="Z802" i="14" s="1"/>
  <c r="Z801" i="14" s="1"/>
  <c r="Z800" i="14" s="1"/>
  <c r="N835" i="14"/>
  <c r="M833" i="14"/>
  <c r="M832" i="14" s="1"/>
  <c r="M831" i="14" s="1"/>
  <c r="M830" i="14" s="1"/>
  <c r="AB837" i="14"/>
  <c r="Z836" i="14"/>
  <c r="L864" i="14"/>
  <c r="L863" i="14" s="1"/>
  <c r="Z865" i="14"/>
  <c r="Q864" i="14"/>
  <c r="Q863" i="14" s="1"/>
  <c r="J870" i="14"/>
  <c r="J869" i="14" s="1"/>
  <c r="R878" i="14"/>
  <c r="R877" i="14" s="1"/>
  <c r="AB890" i="14"/>
  <c r="L909" i="14"/>
  <c r="L908" i="14" s="1"/>
  <c r="F909" i="14"/>
  <c r="F908" i="14" s="1"/>
  <c r="J909" i="14"/>
  <c r="J908" i="14" s="1"/>
  <c r="T909" i="14"/>
  <c r="T908" i="14" s="1"/>
  <c r="U945" i="14"/>
  <c r="S944" i="14"/>
  <c r="S943" i="14" s="1"/>
  <c r="S942" i="14" s="1"/>
  <c r="S941" i="14" s="1"/>
  <c r="S940" i="14" s="1"/>
  <c r="AB952" i="14"/>
  <c r="H990" i="14"/>
  <c r="H989" i="14" s="1"/>
  <c r="H988" i="14" s="1"/>
  <c r="H987" i="14" s="1"/>
  <c r="H986" i="14" s="1"/>
  <c r="K991" i="14"/>
  <c r="N991" i="14" s="1"/>
  <c r="U1005" i="14"/>
  <c r="S1004" i="14"/>
  <c r="K1024" i="14"/>
  <c r="N1024" i="14" s="1"/>
  <c r="AB799" i="14"/>
  <c r="Z798" i="14"/>
  <c r="S846" i="14"/>
  <c r="S845" i="14" s="1"/>
  <c r="S844" i="14" s="1"/>
  <c r="S843" i="14" s="1"/>
  <c r="S842" i="14" s="1"/>
  <c r="G849" i="14"/>
  <c r="G848" i="14" s="1"/>
  <c r="T849" i="14"/>
  <c r="T848" i="14" s="1"/>
  <c r="M870" i="14"/>
  <c r="M869" i="14" s="1"/>
  <c r="F870" i="14"/>
  <c r="F869" i="14" s="1"/>
  <c r="AB882" i="14"/>
  <c r="Z881" i="14"/>
  <c r="H895" i="14"/>
  <c r="H894" i="14" s="1"/>
  <c r="H893" i="14" s="1"/>
  <c r="K896" i="14"/>
  <c r="K895" i="14" s="1"/>
  <c r="M929" i="14"/>
  <c r="M928" i="14" s="1"/>
  <c r="X929" i="14"/>
  <c r="X928" i="14" s="1"/>
  <c r="K938" i="14"/>
  <c r="K937" i="14" s="1"/>
  <c r="K936" i="14" s="1"/>
  <c r="K935" i="14" s="1"/>
  <c r="N939" i="14"/>
  <c r="M962" i="14"/>
  <c r="M961" i="14" s="1"/>
  <c r="M960" i="14" s="1"/>
  <c r="M954" i="14" s="1"/>
  <c r="S965" i="14"/>
  <c r="U966" i="14"/>
  <c r="S984" i="14"/>
  <c r="S983" i="14" s="1"/>
  <c r="S982" i="14" s="1"/>
  <c r="S981" i="14" s="1"/>
  <c r="S980" i="14" s="1"/>
  <c r="U985" i="14"/>
  <c r="U1001" i="14"/>
  <c r="S1000" i="14"/>
  <c r="R1034" i="14"/>
  <c r="R1033" i="14" s="1"/>
  <c r="R1032" i="14" s="1"/>
  <c r="Y1034" i="14"/>
  <c r="Y1033" i="14" s="1"/>
  <c r="Y1032" i="14" s="1"/>
  <c r="F1015" i="14"/>
  <c r="L1015" i="14"/>
  <c r="S1023" i="14"/>
  <c r="S1022" i="14" s="1"/>
  <c r="S1021" i="14" s="1"/>
  <c r="U1024" i="14"/>
  <c r="W1024" i="14" s="1"/>
  <c r="W1023" i="14" s="1"/>
  <c r="W1022" i="14" s="1"/>
  <c r="W1021" i="14" s="1"/>
  <c r="G694" i="14"/>
  <c r="G690" i="14" s="1"/>
  <c r="Y764" i="14"/>
  <c r="Y763" i="14" s="1"/>
  <c r="I764" i="14"/>
  <c r="I763" i="14" s="1"/>
  <c r="L781" i="14"/>
  <c r="L780" i="14" s="1"/>
  <c r="L775" i="14" s="1"/>
  <c r="L774" i="14" s="1"/>
  <c r="L773" i="14" s="1"/>
  <c r="Y781" i="14"/>
  <c r="Y780" i="14" s="1"/>
  <c r="Y775" i="14" s="1"/>
  <c r="Y774" i="14" s="1"/>
  <c r="Y773" i="14" s="1"/>
  <c r="G781" i="14"/>
  <c r="G780" i="14" s="1"/>
  <c r="G775" i="14" s="1"/>
  <c r="G774" i="14" s="1"/>
  <c r="G773" i="14" s="1"/>
  <c r="M820" i="14"/>
  <c r="M819" i="14" s="1"/>
  <c r="M818" i="14" s="1"/>
  <c r="M817" i="14" s="1"/>
  <c r="M816" i="14" s="1"/>
  <c r="G833" i="14"/>
  <c r="G832" i="14" s="1"/>
  <c r="G831" i="14" s="1"/>
  <c r="G830" i="14" s="1"/>
  <c r="T864" i="14"/>
  <c r="T863" i="14" s="1"/>
  <c r="I870" i="14"/>
  <c r="I869" i="14" s="1"/>
  <c r="Y870" i="14"/>
  <c r="Y869" i="14" s="1"/>
  <c r="T878" i="14"/>
  <c r="T877" i="14" s="1"/>
  <c r="Y894" i="14"/>
  <c r="Y893" i="14" s="1"/>
  <c r="Q894" i="14"/>
  <c r="Q893" i="14" s="1"/>
  <c r="AA894" i="14"/>
  <c r="AA893" i="14" s="1"/>
  <c r="T901" i="14"/>
  <c r="T900" i="14" s="1"/>
  <c r="Q909" i="14"/>
  <c r="Q908" i="14" s="1"/>
  <c r="AB918" i="14"/>
  <c r="Z917" i="14"/>
  <c r="Z916" i="14" s="1"/>
  <c r="I929" i="14"/>
  <c r="I928" i="14" s="1"/>
  <c r="AB939" i="14"/>
  <c r="Z938" i="14"/>
  <c r="Z937" i="14" s="1"/>
  <c r="Z936" i="14" s="1"/>
  <c r="Z935" i="14" s="1"/>
  <c r="G962" i="14"/>
  <c r="G961" i="14" s="1"/>
  <c r="G960" i="14" s="1"/>
  <c r="G954" i="14" s="1"/>
  <c r="G953" i="14" s="1"/>
  <c r="Q962" i="14"/>
  <c r="Q961" i="14" s="1"/>
  <c r="Q960" i="14" s="1"/>
  <c r="Q954" i="14" s="1"/>
  <c r="Q953" i="14" s="1"/>
  <c r="K1001" i="14"/>
  <c r="N1001" i="14" s="1"/>
  <c r="H1000" i="14"/>
  <c r="N1011" i="14"/>
  <c r="M1015" i="14"/>
  <c r="L962" i="14"/>
  <c r="L961" i="14" s="1"/>
  <c r="L960" i="14" s="1"/>
  <c r="L954" i="14" s="1"/>
  <c r="L953" i="14" s="1"/>
  <c r="Y962" i="14"/>
  <c r="Y961" i="14" s="1"/>
  <c r="Y960" i="14" s="1"/>
  <c r="Y954" i="14" s="1"/>
  <c r="X999" i="14"/>
  <c r="X998" i="14" s="1"/>
  <c r="X997" i="14" s="1"/>
  <c r="X996" i="14" s="1"/>
  <c r="Q1015" i="14"/>
  <c r="X1015" i="14"/>
  <c r="AA1015" i="14"/>
  <c r="X962" i="14"/>
  <c r="X961" i="14" s="1"/>
  <c r="X960" i="14" s="1"/>
  <c r="X954" i="14" s="1"/>
  <c r="X953" i="14" s="1"/>
  <c r="K967" i="14"/>
  <c r="K985" i="14"/>
  <c r="I1015" i="14"/>
  <c r="AB43" i="14"/>
  <c r="N28" i="14"/>
  <c r="K27" i="14"/>
  <c r="N32" i="14"/>
  <c r="K31" i="14"/>
  <c r="K30" i="14" s="1"/>
  <c r="K29" i="14" s="1"/>
  <c r="X40" i="14"/>
  <c r="X39" i="14" s="1"/>
  <c r="N44" i="14"/>
  <c r="N60" i="14"/>
  <c r="K59" i="14"/>
  <c r="S77" i="14"/>
  <c r="U78" i="14"/>
  <c r="AB88" i="14"/>
  <c r="N53" i="14"/>
  <c r="K52" i="14"/>
  <c r="K51" i="14" s="1"/>
  <c r="K50" i="14" s="1"/>
  <c r="N73" i="14"/>
  <c r="K72" i="14"/>
  <c r="K71" i="14" s="1"/>
  <c r="K70" i="14" s="1"/>
  <c r="K69" i="14" s="1"/>
  <c r="N92" i="14"/>
  <c r="N23" i="14"/>
  <c r="P23" i="14" s="1"/>
  <c r="K22" i="14"/>
  <c r="AB78" i="14"/>
  <c r="Z77" i="14"/>
  <c r="M114" i="14"/>
  <c r="M113" i="14" s="1"/>
  <c r="N131" i="14"/>
  <c r="K129" i="14"/>
  <c r="N120" i="14"/>
  <c r="K119" i="14"/>
  <c r="K118" i="14" s="1"/>
  <c r="K58" i="14"/>
  <c r="Y77" i="14"/>
  <c r="Y76" i="14" s="1"/>
  <c r="Y75" i="14" s="1"/>
  <c r="Y74" i="14" s="1"/>
  <c r="Y68" i="14" s="1"/>
  <c r="N153" i="14"/>
  <c r="K152" i="14"/>
  <c r="K189" i="14"/>
  <c r="N191" i="14"/>
  <c r="P191" i="14" s="1"/>
  <c r="P189" i="14" s="1"/>
  <c r="N205" i="14"/>
  <c r="K204" i="14"/>
  <c r="N221" i="14"/>
  <c r="K220" i="14"/>
  <c r="S22" i="14"/>
  <c r="S43" i="14"/>
  <c r="AB58" i="14"/>
  <c r="S59" i="14"/>
  <c r="S56" i="14" s="1"/>
  <c r="S55" i="14" s="1"/>
  <c r="S54" i="14" s="1"/>
  <c r="S72" i="14"/>
  <c r="S71" i="14" s="1"/>
  <c r="S70" i="14" s="1"/>
  <c r="S69" i="14" s="1"/>
  <c r="H78" i="14"/>
  <c r="K85" i="14"/>
  <c r="Z88" i="14"/>
  <c r="K89" i="14"/>
  <c r="S91" i="14"/>
  <c r="K97" i="14"/>
  <c r="K117" i="14"/>
  <c r="S119" i="14"/>
  <c r="S118" i="14" s="1"/>
  <c r="N125" i="14"/>
  <c r="K135" i="14"/>
  <c r="N149" i="14"/>
  <c r="K148" i="14"/>
  <c r="U162" i="14"/>
  <c r="S161" i="14"/>
  <c r="F174" i="14"/>
  <c r="F173" i="14" s="1"/>
  <c r="R174" i="14"/>
  <c r="R173" i="14" s="1"/>
  <c r="K181" i="14"/>
  <c r="K180" i="14" s="1"/>
  <c r="K179" i="14" s="1"/>
  <c r="N183" i="14"/>
  <c r="P183" i="14" s="1"/>
  <c r="P181" i="14" s="1"/>
  <c r="P180" i="14" s="1"/>
  <c r="P179" i="14" s="1"/>
  <c r="L229" i="14"/>
  <c r="L228" i="14" s="1"/>
  <c r="AA247" i="14"/>
  <c r="AA246" i="14" s="1"/>
  <c r="I247" i="14"/>
  <c r="I246" i="14" s="1"/>
  <c r="Y247" i="14"/>
  <c r="Y246" i="14" s="1"/>
  <c r="K250" i="14"/>
  <c r="K249" i="14" s="1"/>
  <c r="K248" i="14" s="1"/>
  <c r="Q290" i="14"/>
  <c r="K25" i="14"/>
  <c r="S27" i="14"/>
  <c r="S31" i="14"/>
  <c r="S30" i="14" s="1"/>
  <c r="S29" i="14" s="1"/>
  <c r="K37" i="14"/>
  <c r="S48" i="14"/>
  <c r="S52" i="14"/>
  <c r="S51" i="14" s="1"/>
  <c r="S50" i="14" s="1"/>
  <c r="K67" i="14"/>
  <c r="H138" i="14"/>
  <c r="H137" i="14" s="1"/>
  <c r="H136" i="14" s="1"/>
  <c r="K139" i="14"/>
  <c r="H161" i="14"/>
  <c r="K162" i="14"/>
  <c r="S46" i="14"/>
  <c r="S82" i="14"/>
  <c r="S86" i="14"/>
  <c r="Z91" i="14"/>
  <c r="S94" i="14"/>
  <c r="S102" i="14"/>
  <c r="S101" i="14" s="1"/>
  <c r="S100" i="14" s="1"/>
  <c r="S99" i="14" s="1"/>
  <c r="S98" i="14" s="1"/>
  <c r="S110" i="14"/>
  <c r="S109" i="14" s="1"/>
  <c r="S108" i="14" s="1"/>
  <c r="S129" i="14"/>
  <c r="K133" i="14"/>
  <c r="N143" i="14"/>
  <c r="N142" i="14" s="1"/>
  <c r="N141" i="14" s="1"/>
  <c r="K170" i="14"/>
  <c r="N171" i="14"/>
  <c r="L174" i="14"/>
  <c r="L173" i="14" s="1"/>
  <c r="G229" i="14"/>
  <c r="G228" i="14" s="1"/>
  <c r="X229" i="14"/>
  <c r="X228" i="14" s="1"/>
  <c r="X216" i="14" s="1"/>
  <c r="Q247" i="14"/>
  <c r="Q246" i="14" s="1"/>
  <c r="R247" i="14"/>
  <c r="R246" i="14" s="1"/>
  <c r="X290" i="14"/>
  <c r="AB290" i="14"/>
  <c r="U144" i="14"/>
  <c r="S143" i="14"/>
  <c r="S142" i="14" s="1"/>
  <c r="S141" i="14" s="1"/>
  <c r="Y174" i="14"/>
  <c r="Y173" i="14" s="1"/>
  <c r="N209" i="14"/>
  <c r="K208" i="14"/>
  <c r="AB219" i="14"/>
  <c r="AB218" i="14" s="1"/>
  <c r="AB217" i="14" s="1"/>
  <c r="AA229" i="14"/>
  <c r="AA228" i="14" s="1"/>
  <c r="N232" i="14"/>
  <c r="K231" i="14"/>
  <c r="K230" i="14" s="1"/>
  <c r="N255" i="14"/>
  <c r="K254" i="14"/>
  <c r="K253" i="14" s="1"/>
  <c r="K252" i="14" s="1"/>
  <c r="K267" i="14"/>
  <c r="N268" i="14"/>
  <c r="H271" i="14"/>
  <c r="K272" i="14"/>
  <c r="N284" i="14"/>
  <c r="K283" i="14"/>
  <c r="K282" i="14" s="1"/>
  <c r="K281" i="14" s="1"/>
  <c r="N297" i="14"/>
  <c r="K296" i="14"/>
  <c r="K293" i="14" s="1"/>
  <c r="K292" i="14" s="1"/>
  <c r="K291" i="14" s="1"/>
  <c r="Z24" i="14"/>
  <c r="Z274" i="14"/>
  <c r="Z273" i="14" s="1"/>
  <c r="Z265" i="14" s="1"/>
  <c r="AB275" i="14"/>
  <c r="N280" i="14"/>
  <c r="K279" i="14"/>
  <c r="S189" i="14"/>
  <c r="H204" i="14"/>
  <c r="H208" i="14"/>
  <c r="H220" i="14"/>
  <c r="K239" i="14"/>
  <c r="K238" i="14" s="1"/>
  <c r="K237" i="14" s="1"/>
  <c r="K236" i="14" s="1"/>
  <c r="S260" i="14"/>
  <c r="S259" i="14" s="1"/>
  <c r="S258" i="14" s="1"/>
  <c r="S257" i="14" s="1"/>
  <c r="S256" i="14" s="1"/>
  <c r="H267" i="14"/>
  <c r="G271" i="14"/>
  <c r="S276" i="14"/>
  <c r="H279" i="14"/>
  <c r="H283" i="14"/>
  <c r="H282" i="14" s="1"/>
  <c r="H281" i="14" s="1"/>
  <c r="H296" i="14"/>
  <c r="U304" i="14"/>
  <c r="S303" i="14"/>
  <c r="S302" i="14" s="1"/>
  <c r="S301" i="14" s="1"/>
  <c r="S300" i="14" s="1"/>
  <c r="S290" i="14" s="1"/>
  <c r="Z310" i="14"/>
  <c r="AB310" i="14"/>
  <c r="AB314" i="14"/>
  <c r="K317" i="14"/>
  <c r="N319" i="14"/>
  <c r="K331" i="14"/>
  <c r="R329" i="14"/>
  <c r="R328" i="14" s="1"/>
  <c r="R327" i="14" s="1"/>
  <c r="N337" i="14"/>
  <c r="N336" i="14" s="1"/>
  <c r="AA356" i="14"/>
  <c r="K143" i="14"/>
  <c r="K142" i="14" s="1"/>
  <c r="K141" i="14" s="1"/>
  <c r="H148" i="14"/>
  <c r="K151" i="14"/>
  <c r="H152" i="14"/>
  <c r="N155" i="14"/>
  <c r="S156" i="14"/>
  <c r="K158" i="14"/>
  <c r="Z161" i="14"/>
  <c r="S163" i="14"/>
  <c r="K165" i="14"/>
  <c r="K177" i="14"/>
  <c r="K176" i="14" s="1"/>
  <c r="K175" i="14" s="1"/>
  <c r="S196" i="14"/>
  <c r="S195" i="14" s="1"/>
  <c r="S194" i="14" s="1"/>
  <c r="K313" i="14"/>
  <c r="H310" i="14"/>
  <c r="U324" i="14"/>
  <c r="S323" i="14"/>
  <c r="N331" i="14"/>
  <c r="U348" i="14"/>
  <c r="S347" i="14"/>
  <c r="S346" i="14" s="1"/>
  <c r="S345" i="14" s="1"/>
  <c r="S344" i="14" s="1"/>
  <c r="K362" i="14"/>
  <c r="N363" i="14"/>
  <c r="H365" i="14"/>
  <c r="F364" i="14"/>
  <c r="F361" i="14" s="1"/>
  <c r="S231" i="14"/>
  <c r="S230" i="14" s="1"/>
  <c r="S250" i="14"/>
  <c r="S249" i="14" s="1"/>
  <c r="S248" i="14" s="1"/>
  <c r="S254" i="14"/>
  <c r="S253" i="14" s="1"/>
  <c r="S252" i="14" s="1"/>
  <c r="S268" i="14"/>
  <c r="S310" i="14"/>
  <c r="K322" i="14"/>
  <c r="S331" i="14"/>
  <c r="S330" i="14" s="1"/>
  <c r="S337" i="14"/>
  <c r="S336" i="14" s="1"/>
  <c r="G374" i="14"/>
  <c r="H375" i="14"/>
  <c r="K156" i="14"/>
  <c r="S158" i="14"/>
  <c r="K163" i="14"/>
  <c r="S165" i="14"/>
  <c r="S177" i="14"/>
  <c r="S176" i="14" s="1"/>
  <c r="S175" i="14" s="1"/>
  <c r="S206" i="14"/>
  <c r="S210" i="14"/>
  <c r="S222" i="14"/>
  <c r="S234" i="14"/>
  <c r="S233" i="14" s="1"/>
  <c r="X274" i="14"/>
  <c r="X273" i="14" s="1"/>
  <c r="G309" i="14"/>
  <c r="G308" i="14" s="1"/>
  <c r="G307" i="14" s="1"/>
  <c r="G306" i="14" s="1"/>
  <c r="U313" i="14"/>
  <c r="X309" i="14"/>
  <c r="X308" i="14" s="1"/>
  <c r="X307" i="14" s="1"/>
  <c r="X306" i="14" s="1"/>
  <c r="AB319" i="14"/>
  <c r="Z317" i="14"/>
  <c r="Z321" i="14"/>
  <c r="U333" i="14"/>
  <c r="H354" i="14"/>
  <c r="K355" i="14"/>
  <c r="AB355" i="14"/>
  <c r="Z354" i="14"/>
  <c r="Z351" i="14" s="1"/>
  <c r="S357" i="14"/>
  <c r="U358" i="14"/>
  <c r="K371" i="14"/>
  <c r="H370" i="14"/>
  <c r="N342" i="14"/>
  <c r="L341" i="14"/>
  <c r="L340" i="14" s="1"/>
  <c r="I351" i="14"/>
  <c r="M351" i="14"/>
  <c r="S364" i="14"/>
  <c r="Z364" i="14"/>
  <c r="Z384" i="14"/>
  <c r="N387" i="14"/>
  <c r="K386" i="14"/>
  <c r="U390" i="14"/>
  <c r="S389" i="14"/>
  <c r="S388" i="14" s="1"/>
  <c r="J405" i="14"/>
  <c r="J399" i="14" s="1"/>
  <c r="H424" i="14"/>
  <c r="K425" i="14"/>
  <c r="K337" i="14"/>
  <c r="K336" i="14" s="1"/>
  <c r="T361" i="14"/>
  <c r="N367" i="14"/>
  <c r="K366" i="14"/>
  <c r="K369" i="14"/>
  <c r="H368" i="14"/>
  <c r="U394" i="14"/>
  <c r="S393" i="14"/>
  <c r="S392" i="14" s="1"/>
  <c r="S391" i="14" s="1"/>
  <c r="M405" i="14"/>
  <c r="M399" i="14" s="1"/>
  <c r="Y405" i="14"/>
  <c r="Y399" i="14" s="1"/>
  <c r="Q405" i="14"/>
  <c r="Q399" i="14" s="1"/>
  <c r="AA405" i="14"/>
  <c r="AA399" i="14" s="1"/>
  <c r="AB430" i="14"/>
  <c r="Z429" i="14"/>
  <c r="Z428" i="14" s="1"/>
  <c r="U398" i="14"/>
  <c r="S397" i="14"/>
  <c r="S396" i="14" s="1"/>
  <c r="S395" i="14" s="1"/>
  <c r="N404" i="14"/>
  <c r="K403" i="14"/>
  <c r="K402" i="14" s="1"/>
  <c r="K401" i="14" s="1"/>
  <c r="K400" i="14" s="1"/>
  <c r="S453" i="14"/>
  <c r="Q452" i="14"/>
  <c r="Q451" i="14" s="1"/>
  <c r="Q450" i="14" s="1"/>
  <c r="Q449" i="14" s="1"/>
  <c r="Q448" i="14" s="1"/>
  <c r="N382" i="14"/>
  <c r="U430" i="14"/>
  <c r="S429" i="14"/>
  <c r="S428" i="14" s="1"/>
  <c r="K445" i="14"/>
  <c r="H444" i="14"/>
  <c r="K447" i="14"/>
  <c r="H446" i="14"/>
  <c r="K453" i="14"/>
  <c r="H452" i="14"/>
  <c r="H451" i="14" s="1"/>
  <c r="H450" i="14" s="1"/>
  <c r="H449" i="14" s="1"/>
  <c r="H448" i="14" s="1"/>
  <c r="S463" i="14"/>
  <c r="S462" i="14" s="1"/>
  <c r="S461" i="14" s="1"/>
  <c r="K463" i="14"/>
  <c r="K462" i="14" s="1"/>
  <c r="K461" i="14" s="1"/>
  <c r="N464" i="14"/>
  <c r="U604" i="14"/>
  <c r="S603" i="14"/>
  <c r="S602" i="14" s="1"/>
  <c r="K610" i="14"/>
  <c r="K609" i="14" s="1"/>
  <c r="K608" i="14" s="1"/>
  <c r="N611" i="14"/>
  <c r="K637" i="14"/>
  <c r="K636" i="14" s="1"/>
  <c r="K635" i="14" s="1"/>
  <c r="K634" i="14" s="1"/>
  <c r="K633" i="14" s="1"/>
  <c r="K632" i="14" s="1"/>
  <c r="N638" i="14"/>
  <c r="S646" i="14"/>
  <c r="S645" i="14" s="1"/>
  <c r="S644" i="14" s="1"/>
  <c r="S643" i="14" s="1"/>
  <c r="S642" i="14" s="1"/>
  <c r="S641" i="14" s="1"/>
  <c r="U648" i="14"/>
  <c r="H697" i="14"/>
  <c r="K698" i="14"/>
  <c r="R479" i="14"/>
  <c r="R478" i="14" s="1"/>
  <c r="R477" i="14" s="1"/>
  <c r="R481" i="14"/>
  <c r="R480" i="14" s="1"/>
  <c r="K483" i="14"/>
  <c r="H482" i="14"/>
  <c r="R523" i="14"/>
  <c r="G559" i="14"/>
  <c r="G558" i="14" s="1"/>
  <c r="F558" i="14"/>
  <c r="U596" i="14"/>
  <c r="S595" i="14"/>
  <c r="S594" i="14" s="1"/>
  <c r="S593" i="14" s="1"/>
  <c r="S592" i="14" s="1"/>
  <c r="S591" i="14" s="1"/>
  <c r="F601" i="14"/>
  <c r="F600" i="14" s="1"/>
  <c r="F599" i="14" s="1"/>
  <c r="F590" i="14" s="1"/>
  <c r="F589" i="14" s="1"/>
  <c r="Z669" i="14"/>
  <c r="AB670" i="14"/>
  <c r="U757" i="14"/>
  <c r="S756" i="14"/>
  <c r="Z822" i="14"/>
  <c r="X821" i="14"/>
  <c r="X820" i="14" s="1"/>
  <c r="X819" i="14" s="1"/>
  <c r="X818" i="14" s="1"/>
  <c r="X817" i="14" s="1"/>
  <c r="X816" i="14" s="1"/>
  <c r="N826" i="14"/>
  <c r="L825" i="14"/>
  <c r="L820" i="14" s="1"/>
  <c r="L819" i="14" s="1"/>
  <c r="L818" i="14" s="1"/>
  <c r="L817" i="14" s="1"/>
  <c r="L816" i="14" s="1"/>
  <c r="Z417" i="14"/>
  <c r="Z416" i="14" s="1"/>
  <c r="Z415" i="14" s="1"/>
  <c r="Z414" i="14" s="1"/>
  <c r="N418" i="14"/>
  <c r="K417" i="14"/>
  <c r="K416" i="14" s="1"/>
  <c r="K415" i="14" s="1"/>
  <c r="K414" i="14" s="1"/>
  <c r="G423" i="14"/>
  <c r="G422" i="14" s="1"/>
  <c r="G421" i="14" s="1"/>
  <c r="G420" i="14" s="1"/>
  <c r="G419" i="14" s="1"/>
  <c r="Y423" i="14"/>
  <c r="Y422" i="14" s="1"/>
  <c r="Y421" i="14" s="1"/>
  <c r="Y420" i="14" s="1"/>
  <c r="Y419" i="14" s="1"/>
  <c r="H488" i="14"/>
  <c r="H487" i="14" s="1"/>
  <c r="H486" i="14" s="1"/>
  <c r="H485" i="14" s="1"/>
  <c r="H484" i="14" s="1"/>
  <c r="K489" i="14"/>
  <c r="H501" i="14"/>
  <c r="H500" i="14" s="1"/>
  <c r="H499" i="14" s="1"/>
  <c r="H498" i="14" s="1"/>
  <c r="H497" i="14" s="1"/>
  <c r="K502" i="14"/>
  <c r="X504" i="14"/>
  <c r="X503" i="14" s="1"/>
  <c r="I559" i="14"/>
  <c r="I558" i="14" s="1"/>
  <c r="AA601" i="14"/>
  <c r="AA600" i="14" s="1"/>
  <c r="AA599" i="14" s="1"/>
  <c r="AA590" i="14" s="1"/>
  <c r="AB655" i="14"/>
  <c r="Z654" i="14"/>
  <c r="K686" i="14"/>
  <c r="H685" i="14"/>
  <c r="K748" i="14"/>
  <c r="N749" i="14"/>
  <c r="H751" i="14"/>
  <c r="K752" i="14"/>
  <c r="H377" i="14"/>
  <c r="H379" i="14"/>
  <c r="H381" i="14"/>
  <c r="S384" i="14"/>
  <c r="U418" i="14"/>
  <c r="S417" i="14"/>
  <c r="S416" i="14" s="1"/>
  <c r="S415" i="14" s="1"/>
  <c r="S414" i="14" s="1"/>
  <c r="I423" i="14"/>
  <c r="I422" i="14" s="1"/>
  <c r="I421" i="14" s="1"/>
  <c r="I420" i="14" s="1"/>
  <c r="I419" i="14" s="1"/>
  <c r="M423" i="14"/>
  <c r="M422" i="14" s="1"/>
  <c r="M421" i="14" s="1"/>
  <c r="M420" i="14" s="1"/>
  <c r="M419" i="14" s="1"/>
  <c r="K427" i="14"/>
  <c r="H426" i="14"/>
  <c r="M441" i="14"/>
  <c r="M434" i="14" s="1"/>
  <c r="M433" i="14" s="1"/>
  <c r="M432" i="14" s="1"/>
  <c r="U459" i="14"/>
  <c r="S458" i="14"/>
  <c r="S457" i="14" s="1"/>
  <c r="S456" i="14" s="1"/>
  <c r="S455" i="14" s="1"/>
  <c r="H511" i="14"/>
  <c r="K512" i="14"/>
  <c r="K564" i="14"/>
  <c r="K563" i="14" s="1"/>
  <c r="K562" i="14" s="1"/>
  <c r="K561" i="14" s="1"/>
  <c r="K560" i="14" s="1"/>
  <c r="N566" i="14"/>
  <c r="J601" i="14"/>
  <c r="J600" i="14" s="1"/>
  <c r="J599" i="14" s="1"/>
  <c r="J590" i="14" s="1"/>
  <c r="J589" i="14" s="1"/>
  <c r="T601" i="14"/>
  <c r="T600" i="14" s="1"/>
  <c r="T599" i="14" s="1"/>
  <c r="T590" i="14" s="1"/>
  <c r="T589" i="14" s="1"/>
  <c r="J680" i="14"/>
  <c r="J679" i="14" s="1"/>
  <c r="S467" i="14"/>
  <c r="S466" i="14" s="1"/>
  <c r="S465" i="14" s="1"/>
  <c r="Y466" i="14"/>
  <c r="Y465" i="14" s="1"/>
  <c r="Y460" i="14" s="1"/>
  <c r="Y454" i="14" s="1"/>
  <c r="J506" i="14"/>
  <c r="J505" i="14" s="1"/>
  <c r="J504" i="14" s="1"/>
  <c r="J503" i="14" s="1"/>
  <c r="Q506" i="14"/>
  <c r="Q505" i="14" s="1"/>
  <c r="Q504" i="14" s="1"/>
  <c r="Q503" i="14" s="1"/>
  <c r="N533" i="14"/>
  <c r="K532" i="14"/>
  <c r="K531" i="14" s="1"/>
  <c r="K530" i="14" s="1"/>
  <c r="Q536" i="14"/>
  <c r="Q535" i="14" s="1"/>
  <c r="Q534" i="14" s="1"/>
  <c r="U540" i="14"/>
  <c r="S539" i="14"/>
  <c r="K550" i="14"/>
  <c r="K549" i="14" s="1"/>
  <c r="K548" i="14" s="1"/>
  <c r="K547" i="14" s="1"/>
  <c r="K546" i="14" s="1"/>
  <c r="K545" i="14" s="1"/>
  <c r="AB571" i="14"/>
  <c r="AB570" i="14" s="1"/>
  <c r="AB569" i="14" s="1"/>
  <c r="AB568" i="14" s="1"/>
  <c r="AB567" i="14" s="1"/>
  <c r="K606" i="14"/>
  <c r="K605" i="14" s="1"/>
  <c r="X694" i="14"/>
  <c r="X690" i="14" s="1"/>
  <c r="AA717" i="14"/>
  <c r="L717" i="14"/>
  <c r="AB722" i="14"/>
  <c r="Z721" i="14"/>
  <c r="Z720" i="14" s="1"/>
  <c r="Z719" i="14" s="1"/>
  <c r="Z718" i="14" s="1"/>
  <c r="S754" i="14"/>
  <c r="U755" i="14"/>
  <c r="AB767" i="14"/>
  <c r="Z766" i="14"/>
  <c r="Z765" i="14" s="1"/>
  <c r="K837" i="14"/>
  <c r="H836" i="14"/>
  <c r="H833" i="14" s="1"/>
  <c r="H832" i="14" s="1"/>
  <c r="R559" i="14"/>
  <c r="R558" i="14" s="1"/>
  <c r="S564" i="14"/>
  <c r="S563" i="14" s="1"/>
  <c r="S562" i="14" s="1"/>
  <c r="S561" i="14" s="1"/>
  <c r="S560" i="14" s="1"/>
  <c r="U566" i="14"/>
  <c r="N572" i="14"/>
  <c r="K571" i="14"/>
  <c r="K570" i="14" s="1"/>
  <c r="K569" i="14" s="1"/>
  <c r="K568" i="14" s="1"/>
  <c r="K567" i="14" s="1"/>
  <c r="AB646" i="14"/>
  <c r="AB645" i="14" s="1"/>
  <c r="AB644" i="14" s="1"/>
  <c r="AB643" i="14" s="1"/>
  <c r="AB642" i="14" s="1"/>
  <c r="AB641" i="14" s="1"/>
  <c r="N657" i="14"/>
  <c r="K656" i="14"/>
  <c r="N663" i="14"/>
  <c r="K662" i="14"/>
  <c r="L664" i="14"/>
  <c r="AB668" i="14"/>
  <c r="Z667" i="14"/>
  <c r="Z664" i="14" s="1"/>
  <c r="K669" i="14"/>
  <c r="N670" i="14"/>
  <c r="N676" i="14"/>
  <c r="K675" i="14"/>
  <c r="K674" i="14" s="1"/>
  <c r="K673" i="14" s="1"/>
  <c r="K672" i="14" s="1"/>
  <c r="S683" i="14"/>
  <c r="U684" i="14"/>
  <c r="F694" i="14"/>
  <c r="F690" i="14" s="1"/>
  <c r="M717" i="14"/>
  <c r="H721" i="14"/>
  <c r="H720" i="14" s="1"/>
  <c r="H719" i="14" s="1"/>
  <c r="H718" i="14" s="1"/>
  <c r="H717" i="14" s="1"/>
  <c r="K722" i="14"/>
  <c r="H732" i="14"/>
  <c r="H731" i="14" s="1"/>
  <c r="H730" i="14" s="1"/>
  <c r="H729" i="14" s="1"/>
  <c r="H728" i="14" s="1"/>
  <c r="K733" i="14"/>
  <c r="U476" i="14"/>
  <c r="S475" i="14"/>
  <c r="S474" i="14" s="1"/>
  <c r="S473" i="14" s="1"/>
  <c r="S472" i="14" s="1"/>
  <c r="S471" i="14" s="1"/>
  <c r="G506" i="14"/>
  <c r="G505" i="14" s="1"/>
  <c r="G504" i="14" s="1"/>
  <c r="G503" i="14" s="1"/>
  <c r="X525" i="14"/>
  <c r="X524" i="14" s="1"/>
  <c r="X523" i="14" s="1"/>
  <c r="Z571" i="14"/>
  <c r="Z570" i="14" s="1"/>
  <c r="Z569" i="14" s="1"/>
  <c r="Z568" i="14" s="1"/>
  <c r="Z567" i="14" s="1"/>
  <c r="K580" i="14"/>
  <c r="U587" i="14"/>
  <c r="S586" i="14"/>
  <c r="S585" i="14" s="1"/>
  <c r="S584" i="14" s="1"/>
  <c r="S583" i="14" s="1"/>
  <c r="S582" i="14" s="1"/>
  <c r="S581" i="14" s="1"/>
  <c r="K595" i="14"/>
  <c r="K594" i="14" s="1"/>
  <c r="K593" i="14" s="1"/>
  <c r="K592" i="14" s="1"/>
  <c r="K591" i="14" s="1"/>
  <c r="Z595" i="14"/>
  <c r="Z594" i="14" s="1"/>
  <c r="Z593" i="14" s="1"/>
  <c r="Z592" i="14" s="1"/>
  <c r="Z591" i="14" s="1"/>
  <c r="AB598" i="14"/>
  <c r="H615" i="14"/>
  <c r="H614" i="14" s="1"/>
  <c r="H613" i="14" s="1"/>
  <c r="H612" i="14" s="1"/>
  <c r="S615" i="14"/>
  <c r="S614" i="14" s="1"/>
  <c r="S613" i="14" s="1"/>
  <c r="S612" i="14" s="1"/>
  <c r="U631" i="14"/>
  <c r="S630" i="14"/>
  <c r="S629" i="14" s="1"/>
  <c r="S628" i="14" s="1"/>
  <c r="S627" i="14" s="1"/>
  <c r="S626" i="14" s="1"/>
  <c r="S625" i="14" s="1"/>
  <c r="G653" i="14"/>
  <c r="G652" i="14" s="1"/>
  <c r="K659" i="14"/>
  <c r="H658" i="14"/>
  <c r="K668" i="14"/>
  <c r="H667" i="14"/>
  <c r="H664" i="14" s="1"/>
  <c r="AB698" i="14"/>
  <c r="Z697" i="14"/>
  <c r="U704" i="14"/>
  <c r="S703" i="14"/>
  <c r="AB711" i="14"/>
  <c r="Z710" i="14"/>
  <c r="Z709" i="14" s="1"/>
  <c r="R717" i="14"/>
  <c r="N693" i="14"/>
  <c r="K692" i="14"/>
  <c r="K691" i="14" s="1"/>
  <c r="L694" i="14"/>
  <c r="L690" i="14" s="1"/>
  <c r="R694" i="14"/>
  <c r="R690" i="14" s="1"/>
  <c r="Y694" i="14"/>
  <c r="Y690" i="14" s="1"/>
  <c r="U700" i="14"/>
  <c r="S699" i="14"/>
  <c r="Z701" i="14"/>
  <c r="U716" i="14"/>
  <c r="S715" i="14"/>
  <c r="S714" i="14" s="1"/>
  <c r="S713" i="14" s="1"/>
  <c r="S712" i="14" s="1"/>
  <c r="Y737" i="14"/>
  <c r="Y736" i="14" s="1"/>
  <c r="K743" i="14"/>
  <c r="H742" i="14"/>
  <c r="AB772" i="14"/>
  <c r="Z770" i="14"/>
  <c r="Z769" i="14" s="1"/>
  <c r="S526" i="14"/>
  <c r="S606" i="14"/>
  <c r="S605" i="14" s="1"/>
  <c r="S610" i="14"/>
  <c r="S609" i="14" s="1"/>
  <c r="S608" i="14" s="1"/>
  <c r="Z615" i="14"/>
  <c r="Z614" i="14" s="1"/>
  <c r="Z613" i="14" s="1"/>
  <c r="Z612" i="14" s="1"/>
  <c r="U670" i="14"/>
  <c r="S669" i="14"/>
  <c r="U682" i="14"/>
  <c r="S681" i="14"/>
  <c r="M694" i="14"/>
  <c r="M690" i="14" s="1"/>
  <c r="X717" i="14"/>
  <c r="U741" i="14"/>
  <c r="S738" i="14"/>
  <c r="L753" i="14"/>
  <c r="R764" i="14"/>
  <c r="R763" i="14" s="1"/>
  <c r="L764" i="14"/>
  <c r="L763" i="14" s="1"/>
  <c r="K767" i="14"/>
  <c r="H766" i="14"/>
  <c r="H765" i="14" s="1"/>
  <c r="K771" i="14"/>
  <c r="H770" i="14"/>
  <c r="H769" i="14" s="1"/>
  <c r="N783" i="14"/>
  <c r="K782" i="14"/>
  <c r="AB815" i="14"/>
  <c r="Z814" i="14"/>
  <c r="Z813" i="14" s="1"/>
  <c r="Z812" i="14" s="1"/>
  <c r="Z811" i="14" s="1"/>
  <c r="Z810" i="14" s="1"/>
  <c r="Z809" i="14" s="1"/>
  <c r="N884" i="14"/>
  <c r="K883" i="14"/>
  <c r="U886" i="14"/>
  <c r="S885" i="14"/>
  <c r="K934" i="14"/>
  <c r="H933" i="14"/>
  <c r="H932" i="14" s="1"/>
  <c r="H931" i="14" s="1"/>
  <c r="H930" i="14" s="1"/>
  <c r="R680" i="14"/>
  <c r="R679" i="14" s="1"/>
  <c r="U708" i="14"/>
  <c r="S707" i="14"/>
  <c r="AB743" i="14"/>
  <c r="Z742" i="14"/>
  <c r="K744" i="14"/>
  <c r="N745" i="14"/>
  <c r="N755" i="14"/>
  <c r="K754" i="14"/>
  <c r="AB761" i="14"/>
  <c r="Z760" i="14"/>
  <c r="AB784" i="14"/>
  <c r="K806" i="14"/>
  <c r="H805" i="14"/>
  <c r="H804" i="14" s="1"/>
  <c r="H803" i="14" s="1"/>
  <c r="H802" i="14" s="1"/>
  <c r="H801" i="14" s="1"/>
  <c r="H800" i="14" s="1"/>
  <c r="K841" i="14"/>
  <c r="H840" i="14"/>
  <c r="H839" i="14" s="1"/>
  <c r="H838" i="14" s="1"/>
  <c r="K917" i="14"/>
  <c r="K916" i="14" s="1"/>
  <c r="H738" i="14"/>
  <c r="S742" i="14"/>
  <c r="F753" i="14"/>
  <c r="J753" i="14"/>
  <c r="S766" i="14"/>
  <c r="S765" i="14" s="1"/>
  <c r="Q814" i="14"/>
  <c r="Q813" i="14" s="1"/>
  <c r="Q812" i="14" s="1"/>
  <c r="Q811" i="14" s="1"/>
  <c r="Q810" i="14" s="1"/>
  <c r="Q809" i="14" s="1"/>
  <c r="S815" i="14"/>
  <c r="H822" i="14"/>
  <c r="F821" i="14"/>
  <c r="F820" i="14" s="1"/>
  <c r="F819" i="14" s="1"/>
  <c r="F818" i="14" s="1"/>
  <c r="F817" i="14" s="1"/>
  <c r="F816" i="14" s="1"/>
  <c r="U912" i="14"/>
  <c r="S911" i="14"/>
  <c r="S910" i="14" s="1"/>
  <c r="U745" i="14"/>
  <c r="S744" i="14"/>
  <c r="U749" i="14"/>
  <c r="S748" i="14"/>
  <c r="S747" i="14" s="1"/>
  <c r="U785" i="14"/>
  <c r="S784" i="14"/>
  <c r="Q870" i="14"/>
  <c r="Q869" i="14" s="1"/>
  <c r="AB880" i="14"/>
  <c r="Z879" i="14"/>
  <c r="AB888" i="14"/>
  <c r="Z887" i="14"/>
  <c r="H748" i="14"/>
  <c r="H754" i="14"/>
  <c r="Z754" i="14"/>
  <c r="U761" i="14"/>
  <c r="S760" i="14"/>
  <c r="U793" i="14"/>
  <c r="S792" i="14"/>
  <c r="S791" i="14" s="1"/>
  <c r="S790" i="14" s="1"/>
  <c r="S789" i="14" s="1"/>
  <c r="X814" i="14"/>
  <c r="X813" i="14" s="1"/>
  <c r="X812" i="14" s="1"/>
  <c r="X811" i="14" s="1"/>
  <c r="X810" i="14" s="1"/>
  <c r="X809" i="14" s="1"/>
  <c r="H815" i="14"/>
  <c r="F814" i="14"/>
  <c r="F813" i="14" s="1"/>
  <c r="F812" i="14" s="1"/>
  <c r="F811" i="14" s="1"/>
  <c r="F810" i="14" s="1"/>
  <c r="F809" i="14" s="1"/>
  <c r="Q821" i="14"/>
  <c r="Q820" i="14" s="1"/>
  <c r="Q819" i="14" s="1"/>
  <c r="Q818" i="14" s="1"/>
  <c r="Q817" i="14" s="1"/>
  <c r="Q816" i="14" s="1"/>
  <c r="S822" i="14"/>
  <c r="L833" i="14"/>
  <c r="L832" i="14" s="1"/>
  <c r="L831" i="14" s="1"/>
  <c r="L830" i="14" s="1"/>
  <c r="R833" i="14"/>
  <c r="R832" i="14" s="1"/>
  <c r="R831" i="14" s="1"/>
  <c r="R830" i="14" s="1"/>
  <c r="X878" i="14"/>
  <c r="X877" i="14" s="1"/>
  <c r="Z883" i="14"/>
  <c r="T929" i="14"/>
  <c r="T928" i="14" s="1"/>
  <c r="H965" i="14"/>
  <c r="K966" i="14"/>
  <c r="Z784" i="14"/>
  <c r="S787" i="14"/>
  <c r="S834" i="14"/>
  <c r="S833" i="14" s="1"/>
  <c r="S832" i="14" s="1"/>
  <c r="AA870" i="14"/>
  <c r="AA869" i="14" s="1"/>
  <c r="F878" i="14"/>
  <c r="F877" i="14" s="1"/>
  <c r="J878" i="14"/>
  <c r="J877" i="14" s="1"/>
  <c r="N880" i="14"/>
  <c r="K879" i="14"/>
  <c r="U882" i="14"/>
  <c r="S881" i="14"/>
  <c r="N904" i="14"/>
  <c r="P904" i="14" s="1"/>
  <c r="M909" i="14"/>
  <c r="M908" i="14" s="1"/>
  <c r="F1045" i="14"/>
  <c r="F1050" i="14" s="1"/>
  <c r="F1009" i="14"/>
  <c r="F1008" i="14" s="1"/>
  <c r="F1007" i="14" s="1"/>
  <c r="N853" i="14"/>
  <c r="L852" i="14"/>
  <c r="L851" i="14" s="1"/>
  <c r="L850" i="14" s="1"/>
  <c r="L849" i="14" s="1"/>
  <c r="L848" i="14" s="1"/>
  <c r="H873" i="14"/>
  <c r="K874" i="14"/>
  <c r="N876" i="14"/>
  <c r="K875" i="14"/>
  <c r="L878" i="14"/>
  <c r="L877" i="14" s="1"/>
  <c r="Y909" i="14"/>
  <c r="Y908" i="14" s="1"/>
  <c r="Q929" i="14"/>
  <c r="Q928" i="14" s="1"/>
  <c r="AA929" i="14"/>
  <c r="AA928" i="14" s="1"/>
  <c r="J977" i="14"/>
  <c r="J976" i="14" s="1"/>
  <c r="K978" i="14"/>
  <c r="H858" i="14"/>
  <c r="H857" i="14" s="1"/>
  <c r="H856" i="14" s="1"/>
  <c r="H867" i="14"/>
  <c r="H871" i="14"/>
  <c r="Z873" i="14"/>
  <c r="AA901" i="14"/>
  <c r="AA900" i="14" s="1"/>
  <c r="K905" i="14"/>
  <c r="N905" i="14" s="1"/>
  <c r="H902" i="14"/>
  <c r="R909" i="14"/>
  <c r="R908" i="14" s="1"/>
  <c r="G929" i="14"/>
  <c r="G928" i="14" s="1"/>
  <c r="K1020" i="14"/>
  <c r="H1018" i="14"/>
  <c r="H1017" i="14" s="1"/>
  <c r="H1016" i="14" s="1"/>
  <c r="S902" i="14"/>
  <c r="S901" i="14" s="1"/>
  <c r="S900" i="14" s="1"/>
  <c r="U904" i="14"/>
  <c r="J962" i="14"/>
  <c r="N1005" i="14"/>
  <c r="K1004" i="14"/>
  <c r="S875" i="14"/>
  <c r="S879" i="14"/>
  <c r="K881" i="14"/>
  <c r="S883" i="14"/>
  <c r="S887" i="14"/>
  <c r="J894" i="14"/>
  <c r="J893" i="14" s="1"/>
  <c r="G901" i="14"/>
  <c r="G900" i="14" s="1"/>
  <c r="G892" i="14" s="1"/>
  <c r="AA909" i="14"/>
  <c r="AA908" i="14" s="1"/>
  <c r="AB966" i="14"/>
  <c r="Z965" i="14"/>
  <c r="U952" i="14"/>
  <c r="S951" i="14"/>
  <c r="S950" i="14" s="1"/>
  <c r="S949" i="14" s="1"/>
  <c r="S948" i="14" s="1"/>
  <c r="S947" i="14" s="1"/>
  <c r="S946" i="14" s="1"/>
  <c r="AB974" i="14"/>
  <c r="Z972" i="14"/>
  <c r="Z971" i="14" s="1"/>
  <c r="M1044" i="14"/>
  <c r="M989" i="14"/>
  <c r="M988" i="14" s="1"/>
  <c r="M987" i="14" s="1"/>
  <c r="M986" i="14" s="1"/>
  <c r="AB959" i="14"/>
  <c r="U964" i="14"/>
  <c r="S963" i="14"/>
  <c r="U1013" i="14"/>
  <c r="T1015" i="14"/>
  <c r="N945" i="14"/>
  <c r="K944" i="14"/>
  <c r="K943" i="14" s="1"/>
  <c r="K942" i="14" s="1"/>
  <c r="K941" i="14" s="1"/>
  <c r="K940" i="14" s="1"/>
  <c r="Y989" i="14"/>
  <c r="Y988" i="14" s="1"/>
  <c r="Y987" i="14" s="1"/>
  <c r="Y986" i="14" s="1"/>
  <c r="M999" i="14"/>
  <c r="M998" i="14" s="1"/>
  <c r="M997" i="14" s="1"/>
  <c r="M996" i="14" s="1"/>
  <c r="J1009" i="14"/>
  <c r="J1008" i="14" s="1"/>
  <c r="J1007" i="14" s="1"/>
  <c r="J1045" i="14"/>
  <c r="U1036" i="14"/>
  <c r="U1035" i="14" s="1"/>
  <c r="I1044" i="14"/>
  <c r="J1015" i="14"/>
  <c r="T1009" i="14"/>
  <c r="T1008" i="14" s="1"/>
  <c r="T1007" i="14" s="1"/>
  <c r="I1045" i="14"/>
  <c r="X1050" i="14"/>
  <c r="X1009" i="14"/>
  <c r="X1008" i="14" s="1"/>
  <c r="X1007" i="14" s="1"/>
  <c r="N1013" i="14"/>
  <c r="K1012" i="14"/>
  <c r="AB1019" i="14"/>
  <c r="Z1018" i="14"/>
  <c r="Z1017" i="14" s="1"/>
  <c r="Z1016" i="14" s="1"/>
  <c r="N1038" i="14"/>
  <c r="K1037" i="14"/>
  <c r="T999" i="14"/>
  <c r="T998" i="14" s="1"/>
  <c r="T997" i="14" s="1"/>
  <c r="T996" i="14" s="1"/>
  <c r="U1011" i="14"/>
  <c r="S1010" i="14"/>
  <c r="L1009" i="14"/>
  <c r="L1008" i="14" s="1"/>
  <c r="L1007" i="14" s="1"/>
  <c r="R1009" i="14"/>
  <c r="R1008" i="14" s="1"/>
  <c r="R1007" i="14" s="1"/>
  <c r="R1006" i="14" s="1"/>
  <c r="AB1026" i="14"/>
  <c r="Z1023" i="14"/>
  <c r="Z1022" i="14" s="1"/>
  <c r="Z1021" i="14" s="1"/>
  <c r="Z1028" i="14"/>
  <c r="AB1029" i="14"/>
  <c r="X1034" i="14"/>
  <c r="X1033" i="14" s="1"/>
  <c r="X1032" i="14" s="1"/>
  <c r="I1034" i="14"/>
  <c r="I1033" i="14" s="1"/>
  <c r="I1032" i="14" s="1"/>
  <c r="T1036" i="14"/>
  <c r="T1035" i="14" s="1"/>
  <c r="T1034" i="14" s="1"/>
  <c r="T1033" i="14" s="1"/>
  <c r="T1032" i="14" s="1"/>
  <c r="F999" i="14"/>
  <c r="F998" i="14" s="1"/>
  <c r="F997" i="14" s="1"/>
  <c r="F996" i="14" s="1"/>
  <c r="J999" i="14"/>
  <c r="J998" i="14" s="1"/>
  <c r="J997" i="14" s="1"/>
  <c r="J996" i="14" s="1"/>
  <c r="H1012" i="14"/>
  <c r="M1045" i="14"/>
  <c r="Z1012" i="14"/>
  <c r="U1019" i="14"/>
  <c r="S1018" i="14"/>
  <c r="S1017" i="14" s="1"/>
  <c r="S1016" i="14" s="1"/>
  <c r="L1034" i="14"/>
  <c r="L1033" i="14" s="1"/>
  <c r="L1032" i="14" s="1"/>
  <c r="Q1050" i="14"/>
  <c r="S1030" i="14"/>
  <c r="F1036" i="14"/>
  <c r="F1035" i="14" s="1"/>
  <c r="F1034" i="14" s="1"/>
  <c r="F1033" i="14" s="1"/>
  <c r="F1032" i="14" s="1"/>
  <c r="J1036" i="14"/>
  <c r="J1035" i="14" s="1"/>
  <c r="J1034" i="14" s="1"/>
  <c r="J1033" i="14" s="1"/>
  <c r="J1032" i="14" s="1"/>
  <c r="H273" i="14" l="1"/>
  <c r="P704" i="14"/>
  <c r="P703" i="14" s="1"/>
  <c r="K703" i="14"/>
  <c r="G361" i="14"/>
  <c r="N907" i="14"/>
  <c r="Z356" i="14"/>
  <c r="H383" i="14"/>
  <c r="U229" i="14"/>
  <c r="U228" i="14" s="1"/>
  <c r="AB356" i="14"/>
  <c r="R773" i="14"/>
  <c r="W525" i="14"/>
  <c r="W524" i="14" s="1"/>
  <c r="W523" i="14" s="1"/>
  <c r="H680" i="14"/>
  <c r="H679" i="14" s="1"/>
  <c r="N222" i="14"/>
  <c r="Z523" i="14"/>
  <c r="S764" i="14"/>
  <c r="S763" i="14" s="1"/>
  <c r="Q1044" i="14"/>
  <c r="Q1048" i="14" s="1"/>
  <c r="R1044" i="14"/>
  <c r="U317" i="14"/>
  <c r="Q651" i="14"/>
  <c r="Q650" i="14" s="1"/>
  <c r="N538" i="14"/>
  <c r="Y746" i="14"/>
  <c r="Y735" i="14" s="1"/>
  <c r="Y734" i="14" s="1"/>
  <c r="AB361" i="14"/>
  <c r="AD329" i="14"/>
  <c r="AD328" i="14" s="1"/>
  <c r="AD327" i="14" s="1"/>
  <c r="N799" i="14"/>
  <c r="U1034" i="14"/>
  <c r="U1033" i="14" s="1"/>
  <c r="U1032" i="14" s="1"/>
  <c r="AA589" i="14"/>
  <c r="H523" i="14"/>
  <c r="X589" i="14"/>
  <c r="AB601" i="14"/>
  <c r="X1044" i="14"/>
  <c r="X1048" i="14" s="1"/>
  <c r="Y1044" i="14"/>
  <c r="S1045" i="14"/>
  <c r="T953" i="14"/>
  <c r="T920" i="14" s="1"/>
  <c r="F953" i="14"/>
  <c r="F920" i="14" s="1"/>
  <c r="R953" i="14"/>
  <c r="Z1034" i="14"/>
  <c r="Z1033" i="14" s="1"/>
  <c r="Z1032" i="14" s="1"/>
  <c r="X773" i="14"/>
  <c r="U797" i="14"/>
  <c r="U796" i="14" s="1"/>
  <c r="U795" i="14" s="1"/>
  <c r="U794" i="14" s="1"/>
  <c r="Z797" i="14"/>
  <c r="Z796" i="14" s="1"/>
  <c r="Z795" i="14" s="1"/>
  <c r="Z794" i="14" s="1"/>
  <c r="Z1045" i="14"/>
  <c r="T773" i="14"/>
  <c r="S636" i="14"/>
  <c r="S635" i="14" s="1"/>
  <c r="S634" i="14" s="1"/>
  <c r="S633" i="14" s="1"/>
  <c r="S632" i="14" s="1"/>
  <c r="Z636" i="14"/>
  <c r="Z635" i="14" s="1"/>
  <c r="Z634" i="14" s="1"/>
  <c r="Z633" i="14" s="1"/>
  <c r="Z632" i="14" s="1"/>
  <c r="AB19" i="14"/>
  <c r="AB18" i="14" s="1"/>
  <c r="AB147" i="14"/>
  <c r="AB126" i="14"/>
  <c r="Z290" i="14"/>
  <c r="AB405" i="14"/>
  <c r="AB383" i="14"/>
  <c r="AD290" i="14"/>
  <c r="H601" i="14"/>
  <c r="H600" i="14" s="1"/>
  <c r="H599" i="14" s="1"/>
  <c r="H590" i="14" s="1"/>
  <c r="H589" i="14" s="1"/>
  <c r="H661" i="14"/>
  <c r="H660" i="14" s="1"/>
  <c r="T746" i="14"/>
  <c r="AB864" i="14"/>
  <c r="AB863" i="14" s="1"/>
  <c r="S870" i="14"/>
  <c r="S869" i="14" s="1"/>
  <c r="AB1034" i="14"/>
  <c r="AB1033" i="14" s="1"/>
  <c r="AB1032" i="14" s="1"/>
  <c r="I651" i="14"/>
  <c r="I650" i="14" s="1"/>
  <c r="I265" i="14"/>
  <c r="I264" i="14" s="1"/>
  <c r="I263" i="14" s="1"/>
  <c r="H929" i="14"/>
  <c r="H928" i="14" s="1"/>
  <c r="Q746" i="14"/>
  <c r="Q735" i="14" s="1"/>
  <c r="Q734" i="14" s="1"/>
  <c r="F216" i="14"/>
  <c r="AD405" i="14"/>
  <c r="L329" i="14"/>
  <c r="L328" i="14" s="1"/>
  <c r="L327" i="14" s="1"/>
  <c r="N785" i="14"/>
  <c r="N973" i="14"/>
  <c r="K866" i="14"/>
  <c r="Z929" i="14"/>
  <c r="Z188" i="14"/>
  <c r="Z187" i="14" s="1"/>
  <c r="Z186" i="14" s="1"/>
  <c r="Z185" i="14" s="1"/>
  <c r="I892" i="14"/>
  <c r="J1044" i="14"/>
  <c r="J746" i="14"/>
  <c r="J735" i="14" s="1"/>
  <c r="J734" i="14" s="1"/>
  <c r="T829" i="14"/>
  <c r="M746" i="14"/>
  <c r="M735" i="14" s="1"/>
  <c r="U525" i="14"/>
  <c r="U524" i="14" s="1"/>
  <c r="Z405" i="14"/>
  <c r="AD126" i="14"/>
  <c r="AD864" i="14"/>
  <c r="AD863" i="14" s="1"/>
  <c r="AD383" i="14"/>
  <c r="Y431" i="14"/>
  <c r="R39" i="14"/>
  <c r="AA746" i="14"/>
  <c r="Z361" i="14"/>
  <c r="R746" i="14"/>
  <c r="R735" i="14" s="1"/>
  <c r="R734" i="14" s="1"/>
  <c r="P872" i="14"/>
  <c r="P871" i="14" s="1"/>
  <c r="M892" i="14"/>
  <c r="M891" i="14" s="1"/>
  <c r="S989" i="14"/>
  <c r="S988" i="14" s="1"/>
  <c r="S987" i="14" s="1"/>
  <c r="S986" i="14" s="1"/>
  <c r="AB66" i="14"/>
  <c r="AB65" i="14" s="1"/>
  <c r="AB64" i="14" s="1"/>
  <c r="AD67" i="14"/>
  <c r="AD66" i="14" s="1"/>
  <c r="AD65" i="14" s="1"/>
  <c r="AD64" i="14" s="1"/>
  <c r="AB254" i="14"/>
  <c r="AB253" i="14" s="1"/>
  <c r="AB252" i="14" s="1"/>
  <c r="AB247" i="14" s="1"/>
  <c r="AB246" i="14" s="1"/>
  <c r="AD255" i="14"/>
  <c r="AD254" i="14" s="1"/>
  <c r="AD253" i="14" s="1"/>
  <c r="AD252" i="14" s="1"/>
  <c r="AD247" i="14" s="1"/>
  <c r="AD246" i="14" s="1"/>
  <c r="AB323" i="14"/>
  <c r="AD324" i="14"/>
  <c r="AD323" i="14" s="1"/>
  <c r="AB858" i="14"/>
  <c r="AB857" i="14" s="1"/>
  <c r="AB856" i="14" s="1"/>
  <c r="AD859" i="14"/>
  <c r="AD858" i="14" s="1"/>
  <c r="AD857" i="14" s="1"/>
  <c r="AD856" i="14" s="1"/>
  <c r="AB898" i="14"/>
  <c r="AB894" i="14" s="1"/>
  <c r="AB893" i="14" s="1"/>
  <c r="AD899" i="14"/>
  <c r="AD898" i="14" s="1"/>
  <c r="AD894" i="14" s="1"/>
  <c r="AD893" i="14" s="1"/>
  <c r="AB110" i="14"/>
  <c r="AB109" i="14" s="1"/>
  <c r="AB108" i="14" s="1"/>
  <c r="AD111" i="14"/>
  <c r="AD110" i="14" s="1"/>
  <c r="AD109" i="14" s="1"/>
  <c r="AD108" i="14" s="1"/>
  <c r="AB683" i="14"/>
  <c r="AD684" i="14"/>
  <c r="AD683" i="14" s="1"/>
  <c r="K290" i="14"/>
  <c r="AB766" i="14"/>
  <c r="AB765" i="14" s="1"/>
  <c r="AD767" i="14"/>
  <c r="AD766" i="14" s="1"/>
  <c r="AD765" i="14" s="1"/>
  <c r="K429" i="14"/>
  <c r="K428" i="14" s="1"/>
  <c r="AB77" i="14"/>
  <c r="AD78" i="14"/>
  <c r="AD77" i="14" s="1"/>
  <c r="AB885" i="14"/>
  <c r="AD886" i="14"/>
  <c r="AD885" i="14" s="1"/>
  <c r="I678" i="14"/>
  <c r="I677" i="14" s="1"/>
  <c r="AB834" i="14"/>
  <c r="AD835" i="14"/>
  <c r="AD834" i="14" s="1"/>
  <c r="AB705" i="14"/>
  <c r="AD706" i="14"/>
  <c r="AD705" i="14" s="1"/>
  <c r="AB681" i="14"/>
  <c r="AD682" i="14"/>
  <c r="AD681" i="14" s="1"/>
  <c r="AB231" i="14"/>
  <c r="AB230" i="14" s="1"/>
  <c r="AD232" i="14"/>
  <c r="AD231" i="14" s="1"/>
  <c r="AD230" i="14" s="1"/>
  <c r="AB1010" i="14"/>
  <c r="AB1009" i="14" s="1"/>
  <c r="AB1008" i="14" s="1"/>
  <c r="AB1007" i="14" s="1"/>
  <c r="AD1011" i="14"/>
  <c r="AD1010" i="14" s="1"/>
  <c r="AB586" i="14"/>
  <c r="AB585" i="14" s="1"/>
  <c r="AB584" i="14" s="1"/>
  <c r="AB583" i="14" s="1"/>
  <c r="AB582" i="14" s="1"/>
  <c r="AB581" i="14" s="1"/>
  <c r="AD587" i="14"/>
  <c r="AD586" i="14" s="1"/>
  <c r="AD585" i="14" s="1"/>
  <c r="AD584" i="14" s="1"/>
  <c r="AD583" i="14" s="1"/>
  <c r="AD582" i="14" s="1"/>
  <c r="AD581" i="14" s="1"/>
  <c r="AB889" i="14"/>
  <c r="AD890" i="14"/>
  <c r="AD889" i="14" s="1"/>
  <c r="AB710" i="14"/>
  <c r="AB709" i="14" s="1"/>
  <c r="AD711" i="14"/>
  <c r="AD710" i="14" s="1"/>
  <c r="AD709" i="14" s="1"/>
  <c r="AB938" i="14"/>
  <c r="AB937" i="14" s="1"/>
  <c r="AB936" i="14" s="1"/>
  <c r="AB935" i="14" s="1"/>
  <c r="AB929" i="14" s="1"/>
  <c r="AB928" i="14" s="1"/>
  <c r="AD939" i="14"/>
  <c r="AD938" i="14" s="1"/>
  <c r="AD937" i="14" s="1"/>
  <c r="AD936" i="14" s="1"/>
  <c r="AD935" i="14" s="1"/>
  <c r="AD929" i="14" s="1"/>
  <c r="AD928" i="14" s="1"/>
  <c r="AB798" i="14"/>
  <c r="AD799" i="14"/>
  <c r="AD798" i="14" s="1"/>
  <c r="AB902" i="14"/>
  <c r="AB901" i="14" s="1"/>
  <c r="AB900" i="14" s="1"/>
  <c r="AD903" i="14"/>
  <c r="AD902" i="14" s="1"/>
  <c r="AB189" i="14"/>
  <c r="AB188" i="14" s="1"/>
  <c r="AB187" i="14" s="1"/>
  <c r="AD190" i="14"/>
  <c r="AD189" i="14" s="1"/>
  <c r="AD188" i="14" s="1"/>
  <c r="AD187" i="14" s="1"/>
  <c r="AD186" i="14" s="1"/>
  <c r="AD185" i="14" s="1"/>
  <c r="AB325" i="14"/>
  <c r="AD326" i="14"/>
  <c r="AD325" i="14" s="1"/>
  <c r="AB86" i="14"/>
  <c r="AD87" i="14"/>
  <c r="AD86" i="14" s="1"/>
  <c r="I829" i="14"/>
  <c r="AD601" i="14"/>
  <c r="AD147" i="14"/>
  <c r="AB770" i="14"/>
  <c r="AB769" i="14" s="1"/>
  <c r="AD772" i="14"/>
  <c r="AD770" i="14" s="1"/>
  <c r="AD769" i="14" s="1"/>
  <c r="AB875" i="14"/>
  <c r="AD876" i="14"/>
  <c r="AD875" i="14" s="1"/>
  <c r="AB393" i="14"/>
  <c r="AB392" i="14" s="1"/>
  <c r="AB391" i="14" s="1"/>
  <c r="AD394" i="14"/>
  <c r="AD393" i="14" s="1"/>
  <c r="AD392" i="14" s="1"/>
  <c r="AD391" i="14" s="1"/>
  <c r="AB669" i="14"/>
  <c r="AD670" i="14"/>
  <c r="AD669" i="14" s="1"/>
  <c r="AB1023" i="14"/>
  <c r="AB1022" i="14" s="1"/>
  <c r="AB1021" i="14" s="1"/>
  <c r="AD1026" i="14"/>
  <c r="AD1023" i="14" s="1"/>
  <c r="AD1022" i="14" s="1"/>
  <c r="AD1021" i="14" s="1"/>
  <c r="AB972" i="14"/>
  <c r="AB971" i="14" s="1"/>
  <c r="AD974" i="14"/>
  <c r="AD972" i="14" s="1"/>
  <c r="AD971" i="14" s="1"/>
  <c r="N896" i="14"/>
  <c r="AB654" i="14"/>
  <c r="AB653" i="14" s="1"/>
  <c r="AB652" i="14" s="1"/>
  <c r="AD655" i="14"/>
  <c r="AD654" i="14" s="1"/>
  <c r="AD653" i="14" s="1"/>
  <c r="AD652" i="14" s="1"/>
  <c r="AB429" i="14"/>
  <c r="AB428" i="14" s="1"/>
  <c r="AD430" i="14"/>
  <c r="AD429" i="14" s="1"/>
  <c r="AD428" i="14" s="1"/>
  <c r="AB317" i="14"/>
  <c r="AD319" i="14"/>
  <c r="AD317" i="14" s="1"/>
  <c r="K244" i="14"/>
  <c r="K243" i="14" s="1"/>
  <c r="K242" i="14" s="1"/>
  <c r="K241" i="14" s="1"/>
  <c r="AB881" i="14"/>
  <c r="AD882" i="14"/>
  <c r="AD881" i="14" s="1"/>
  <c r="N915" i="14"/>
  <c r="N914" i="14" s="1"/>
  <c r="N913" i="14" s="1"/>
  <c r="AB352" i="14"/>
  <c r="AD353" i="14"/>
  <c r="AD352" i="14" s="1"/>
  <c r="AB463" i="14"/>
  <c r="AB462" i="14" s="1"/>
  <c r="AB461" i="14" s="1"/>
  <c r="AD464" i="14"/>
  <c r="AD463" i="14" s="1"/>
  <c r="AD462" i="14" s="1"/>
  <c r="AD461" i="14" s="1"/>
  <c r="AB854" i="14"/>
  <c r="AB851" i="14" s="1"/>
  <c r="AB850" i="14" s="1"/>
  <c r="AD855" i="14"/>
  <c r="AD854" i="14" s="1"/>
  <c r="AD851" i="14" s="1"/>
  <c r="AD850" i="14" s="1"/>
  <c r="AB662" i="14"/>
  <c r="AD663" i="14"/>
  <c r="AD662" i="14" s="1"/>
  <c r="AB537" i="14"/>
  <c r="AD538" i="14"/>
  <c r="AD537" i="14" s="1"/>
  <c r="AB467" i="14"/>
  <c r="AD468" i="14"/>
  <c r="AD467" i="14" s="1"/>
  <c r="AB539" i="14"/>
  <c r="AD540" i="14"/>
  <c r="AD539" i="14" s="1"/>
  <c r="AB610" i="14"/>
  <c r="AB609" i="14" s="1"/>
  <c r="AB608" i="14" s="1"/>
  <c r="AD611" i="14"/>
  <c r="AD610" i="14" s="1"/>
  <c r="AD609" i="14" s="1"/>
  <c r="AD608" i="14" s="1"/>
  <c r="AB879" i="14"/>
  <c r="AD880" i="14"/>
  <c r="AD879" i="14" s="1"/>
  <c r="AB760" i="14"/>
  <c r="AB753" i="14" s="1"/>
  <c r="AD761" i="14"/>
  <c r="AD760" i="14" s="1"/>
  <c r="AD753" i="14" s="1"/>
  <c r="AB814" i="14"/>
  <c r="AB813" i="14" s="1"/>
  <c r="AB812" i="14" s="1"/>
  <c r="AB811" i="14" s="1"/>
  <c r="AB810" i="14" s="1"/>
  <c r="AB809" i="14" s="1"/>
  <c r="AD815" i="14"/>
  <c r="AD814" i="14" s="1"/>
  <c r="AD813" i="14" s="1"/>
  <c r="AD812" i="14" s="1"/>
  <c r="AD811" i="14" s="1"/>
  <c r="AD810" i="14" s="1"/>
  <c r="AD809" i="14" s="1"/>
  <c r="AB595" i="14"/>
  <c r="AB594" i="14" s="1"/>
  <c r="AB593" i="14" s="1"/>
  <c r="AB592" i="14" s="1"/>
  <c r="AB591" i="14" s="1"/>
  <c r="AD598" i="14"/>
  <c r="AD595" i="14" s="1"/>
  <c r="AD594" i="14" s="1"/>
  <c r="AD593" i="14" s="1"/>
  <c r="AD592" i="14" s="1"/>
  <c r="AD591" i="14" s="1"/>
  <c r="K43" i="14"/>
  <c r="AB951" i="14"/>
  <c r="AB950" i="14" s="1"/>
  <c r="AB949" i="14" s="1"/>
  <c r="AB948" i="14" s="1"/>
  <c r="AB947" i="14" s="1"/>
  <c r="AB946" i="14" s="1"/>
  <c r="AD952" i="14"/>
  <c r="AD951" i="14" s="1"/>
  <c r="AD950" i="14" s="1"/>
  <c r="AD949" i="14" s="1"/>
  <c r="AD948" i="14" s="1"/>
  <c r="AD947" i="14" s="1"/>
  <c r="AD946" i="14" s="1"/>
  <c r="K909" i="14"/>
  <c r="K908" i="14" s="1"/>
  <c r="Z717" i="14"/>
  <c r="S536" i="14"/>
  <c r="S535" i="14" s="1"/>
  <c r="S534" i="14" s="1"/>
  <c r="AB805" i="14"/>
  <c r="AB804" i="14" s="1"/>
  <c r="AB803" i="14" s="1"/>
  <c r="AB802" i="14" s="1"/>
  <c r="AB801" i="14" s="1"/>
  <c r="AB800" i="14" s="1"/>
  <c r="AD806" i="14"/>
  <c r="AD805" i="14" s="1"/>
  <c r="AD804" i="14" s="1"/>
  <c r="AD803" i="14" s="1"/>
  <c r="AD802" i="14" s="1"/>
  <c r="AD801" i="14" s="1"/>
  <c r="AD800" i="14" s="1"/>
  <c r="AB738" i="14"/>
  <c r="AD739" i="14"/>
  <c r="AD738" i="14" s="1"/>
  <c r="AB787" i="14"/>
  <c r="AD788" i="14"/>
  <c r="AD787" i="14" s="1"/>
  <c r="AD781" i="14" s="1"/>
  <c r="AD780" i="14" s="1"/>
  <c r="AD775" i="14" s="1"/>
  <c r="AB543" i="14"/>
  <c r="AB542" i="14" s="1"/>
  <c r="AB541" i="14" s="1"/>
  <c r="AD544" i="14"/>
  <c r="AD543" i="14" s="1"/>
  <c r="AD542" i="14" s="1"/>
  <c r="AD541" i="14" s="1"/>
  <c r="AB692" i="14"/>
  <c r="AB691" i="14" s="1"/>
  <c r="AD693" i="14"/>
  <c r="AD692" i="14" s="1"/>
  <c r="AD691" i="14" s="1"/>
  <c r="AB234" i="14"/>
  <c r="AB233" i="14" s="1"/>
  <c r="AD235" i="14"/>
  <c r="AD234" i="14" s="1"/>
  <c r="AD233" i="14" s="1"/>
  <c r="AB163" i="14"/>
  <c r="AD164" i="14"/>
  <c r="AD163" i="14" s="1"/>
  <c r="AB515" i="14"/>
  <c r="AB514" i="14" s="1"/>
  <c r="AB513" i="14" s="1"/>
  <c r="AD516" i="14"/>
  <c r="AD515" i="14" s="1"/>
  <c r="AD514" i="14" s="1"/>
  <c r="AD513" i="14" s="1"/>
  <c r="AB526" i="14"/>
  <c r="AB525" i="14" s="1"/>
  <c r="AB524" i="14" s="1"/>
  <c r="AB523" i="14" s="1"/>
  <c r="AD527" i="14"/>
  <c r="AD526" i="14" s="1"/>
  <c r="AD525" i="14" s="1"/>
  <c r="AD524" i="14" s="1"/>
  <c r="AD523" i="14" s="1"/>
  <c r="AB426" i="14"/>
  <c r="AB423" i="14" s="1"/>
  <c r="AD427" i="14"/>
  <c r="AD426" i="14" s="1"/>
  <c r="AD423" i="14" s="1"/>
  <c r="AB165" i="14"/>
  <c r="AB160" i="14" s="1"/>
  <c r="AB146" i="14" s="1"/>
  <c r="AD166" i="14"/>
  <c r="AD165" i="14" s="1"/>
  <c r="AD361" i="14"/>
  <c r="AB751" i="14"/>
  <c r="AD752" i="14"/>
  <c r="AD751" i="14" s="1"/>
  <c r="AD747" i="14" s="1"/>
  <c r="AB715" i="14"/>
  <c r="AB714" i="14" s="1"/>
  <c r="AB713" i="14" s="1"/>
  <c r="AB712" i="14" s="1"/>
  <c r="AD716" i="14"/>
  <c r="AD715" i="14" s="1"/>
  <c r="AD714" i="14" s="1"/>
  <c r="AD713" i="14" s="1"/>
  <c r="AD712" i="14" s="1"/>
  <c r="AD21" i="14"/>
  <c r="AD20" i="14" s="1"/>
  <c r="AD19" i="14" s="1"/>
  <c r="AD18" i="14" s="1"/>
  <c r="AB667" i="14"/>
  <c r="AB664" i="14" s="1"/>
  <c r="AD668" i="14"/>
  <c r="AD667" i="14" s="1"/>
  <c r="AD664" i="14" s="1"/>
  <c r="AB507" i="14"/>
  <c r="AB506" i="14" s="1"/>
  <c r="AB505" i="14" s="1"/>
  <c r="AD508" i="14"/>
  <c r="AD507" i="14" s="1"/>
  <c r="AD506" i="14" s="1"/>
  <c r="AD505" i="14" s="1"/>
  <c r="AB403" i="14"/>
  <c r="AB402" i="14" s="1"/>
  <c r="AB401" i="14" s="1"/>
  <c r="AB400" i="14" s="1"/>
  <c r="AB399" i="14" s="1"/>
  <c r="AD404" i="14"/>
  <c r="AD403" i="14" s="1"/>
  <c r="AD402" i="14" s="1"/>
  <c r="AD401" i="14" s="1"/>
  <c r="AD400" i="14" s="1"/>
  <c r="AB742" i="14"/>
  <c r="AD743" i="14"/>
  <c r="AD742" i="14" s="1"/>
  <c r="AB354" i="14"/>
  <c r="AD355" i="14"/>
  <c r="AD354" i="14" s="1"/>
  <c r="AB274" i="14"/>
  <c r="AD275" i="14"/>
  <c r="AD274" i="14" s="1"/>
  <c r="AB57" i="14"/>
  <c r="AB56" i="14" s="1"/>
  <c r="AB55" i="14" s="1"/>
  <c r="AB54" i="14" s="1"/>
  <c r="AD58" i="14"/>
  <c r="AD57" i="14" s="1"/>
  <c r="AD56" i="14" s="1"/>
  <c r="AD55" i="14" s="1"/>
  <c r="AD54" i="14" s="1"/>
  <c r="H999" i="14"/>
  <c r="H998" i="14" s="1"/>
  <c r="H997" i="14" s="1"/>
  <c r="H996" i="14" s="1"/>
  <c r="AB917" i="14"/>
  <c r="AB916" i="14" s="1"/>
  <c r="AB909" i="14" s="1"/>
  <c r="AB908" i="14" s="1"/>
  <c r="AD918" i="14"/>
  <c r="AD917" i="14" s="1"/>
  <c r="AD916" i="14" s="1"/>
  <c r="AD909" i="14" s="1"/>
  <c r="AD908" i="14" s="1"/>
  <c r="AB990" i="14"/>
  <c r="AB989" i="14" s="1"/>
  <c r="AB988" i="14" s="1"/>
  <c r="AB987" i="14" s="1"/>
  <c r="AB986" i="14" s="1"/>
  <c r="AD991" i="14"/>
  <c r="AD990" i="14" s="1"/>
  <c r="AD989" i="14" s="1"/>
  <c r="AD988" i="14" s="1"/>
  <c r="AD987" i="14" s="1"/>
  <c r="AD986" i="14" s="1"/>
  <c r="AB840" i="14"/>
  <c r="AB839" i="14" s="1"/>
  <c r="AB838" i="14" s="1"/>
  <c r="AD841" i="14"/>
  <c r="AD840" i="14" s="1"/>
  <c r="AD839" i="14" s="1"/>
  <c r="AD838" i="14" s="1"/>
  <c r="AB707" i="14"/>
  <c r="AD708" i="14"/>
  <c r="AD707" i="14" s="1"/>
  <c r="AB637" i="14"/>
  <c r="AD638" i="14"/>
  <c r="AD637" i="14" s="1"/>
  <c r="AB564" i="14"/>
  <c r="AB563" i="14" s="1"/>
  <c r="AB562" i="14" s="1"/>
  <c r="AB561" i="14" s="1"/>
  <c r="AB560" i="14" s="1"/>
  <c r="AB559" i="14" s="1"/>
  <c r="AD565" i="14"/>
  <c r="AD564" i="14" s="1"/>
  <c r="AD563" i="14" s="1"/>
  <c r="AD562" i="14" s="1"/>
  <c r="AD561" i="14" s="1"/>
  <c r="AD560" i="14" s="1"/>
  <c r="AD559" i="14" s="1"/>
  <c r="AB143" i="14"/>
  <c r="AB142" i="14" s="1"/>
  <c r="AB141" i="14" s="1"/>
  <c r="AD144" i="14"/>
  <c r="AD143" i="14" s="1"/>
  <c r="AD142" i="14" s="1"/>
  <c r="AD141" i="14" s="1"/>
  <c r="AB906" i="14"/>
  <c r="AD907" i="14"/>
  <c r="AD906" i="14" s="1"/>
  <c r="AD356" i="14"/>
  <c r="AD219" i="14"/>
  <c r="AD218" i="14" s="1"/>
  <c r="AD217" i="14" s="1"/>
  <c r="AB965" i="14"/>
  <c r="AB962" i="14" s="1"/>
  <c r="AD966" i="14"/>
  <c r="AD965" i="14" s="1"/>
  <c r="AD962" i="14" s="1"/>
  <c r="AD961" i="14" s="1"/>
  <c r="AD960" i="14" s="1"/>
  <c r="AB521" i="14"/>
  <c r="AB520" i="14" s="1"/>
  <c r="AB519" i="14" s="1"/>
  <c r="AB518" i="14" s="1"/>
  <c r="AD522" i="14"/>
  <c r="AD521" i="14" s="1"/>
  <c r="AD520" i="14" s="1"/>
  <c r="AD519" i="14" s="1"/>
  <c r="AD518" i="14" s="1"/>
  <c r="AB260" i="14"/>
  <c r="AB259" i="14" s="1"/>
  <c r="AB258" i="14" s="1"/>
  <c r="AB257" i="14" s="1"/>
  <c r="AB256" i="14" s="1"/>
  <c r="AD261" i="14"/>
  <c r="AD260" i="14" s="1"/>
  <c r="AD259" i="14" s="1"/>
  <c r="AD258" i="14" s="1"/>
  <c r="AD257" i="14" s="1"/>
  <c r="AD256" i="14" s="1"/>
  <c r="AB276" i="14"/>
  <c r="AD278" i="14"/>
  <c r="AD276" i="14" s="1"/>
  <c r="AB846" i="14"/>
  <c r="AB845" i="14" s="1"/>
  <c r="AB844" i="14" s="1"/>
  <c r="AB843" i="14" s="1"/>
  <c r="AB842" i="14" s="1"/>
  <c r="AD847" i="14"/>
  <c r="AD846" i="14" s="1"/>
  <c r="AD845" i="14" s="1"/>
  <c r="AD844" i="14" s="1"/>
  <c r="AD843" i="14" s="1"/>
  <c r="AD842" i="14" s="1"/>
  <c r="S661" i="14"/>
  <c r="S660" i="14" s="1"/>
  <c r="AB836" i="14"/>
  <c r="AD837" i="14"/>
  <c r="AD836" i="14" s="1"/>
  <c r="AB958" i="14"/>
  <c r="AB957" i="14" s="1"/>
  <c r="AB956" i="14" s="1"/>
  <c r="AB955" i="14" s="1"/>
  <c r="AD959" i="14"/>
  <c r="AD958" i="14" s="1"/>
  <c r="AD957" i="14" s="1"/>
  <c r="AD956" i="14" s="1"/>
  <c r="AD955" i="14" s="1"/>
  <c r="AB887" i="14"/>
  <c r="AD888" i="14"/>
  <c r="AD887" i="14" s="1"/>
  <c r="AB721" i="14"/>
  <c r="AB720" i="14" s="1"/>
  <c r="AB719" i="14" s="1"/>
  <c r="AB718" i="14" s="1"/>
  <c r="AB717" i="14" s="1"/>
  <c r="AD722" i="14"/>
  <c r="AD721" i="14" s="1"/>
  <c r="AD720" i="14" s="1"/>
  <c r="AD719" i="14" s="1"/>
  <c r="AD718" i="14" s="1"/>
  <c r="AD717" i="14" s="1"/>
  <c r="K701" i="14"/>
  <c r="AB1028" i="14"/>
  <c r="AD1029" i="14"/>
  <c r="AD1028" i="14" s="1"/>
  <c r="AB1018" i="14"/>
  <c r="AB1017" i="14" s="1"/>
  <c r="AB1016" i="14" s="1"/>
  <c r="AD1019" i="14"/>
  <c r="AD1018" i="14" s="1"/>
  <c r="AD1017" i="14" s="1"/>
  <c r="AD1016" i="14" s="1"/>
  <c r="AB697" i="14"/>
  <c r="AD698" i="14"/>
  <c r="AD697" i="14" s="1"/>
  <c r="G678" i="14"/>
  <c r="G677" i="14" s="1"/>
  <c r="AB926" i="14"/>
  <c r="AB925" i="14" s="1"/>
  <c r="AB924" i="14" s="1"/>
  <c r="AB923" i="14" s="1"/>
  <c r="AB922" i="14" s="1"/>
  <c r="AB921" i="14" s="1"/>
  <c r="AD927" i="14"/>
  <c r="AD926" i="14" s="1"/>
  <c r="AD925" i="14" s="1"/>
  <c r="AD924" i="14" s="1"/>
  <c r="AD923" i="14" s="1"/>
  <c r="AD922" i="14" s="1"/>
  <c r="AD921" i="14" s="1"/>
  <c r="AB792" i="14"/>
  <c r="AB791" i="14" s="1"/>
  <c r="AB790" i="14" s="1"/>
  <c r="AB789" i="14" s="1"/>
  <c r="AD793" i="14"/>
  <c r="AD792" i="14" s="1"/>
  <c r="AD791" i="14" s="1"/>
  <c r="AD790" i="14" s="1"/>
  <c r="AD789" i="14" s="1"/>
  <c r="AB210" i="14"/>
  <c r="AB203" i="14" s="1"/>
  <c r="AB202" i="14" s="1"/>
  <c r="AB201" i="14" s="1"/>
  <c r="AB200" i="14" s="1"/>
  <c r="AD211" i="14"/>
  <c r="AD210" i="14" s="1"/>
  <c r="AD203" i="14" s="1"/>
  <c r="AD202" i="14" s="1"/>
  <c r="AD201" i="14" s="1"/>
  <c r="AD200" i="14" s="1"/>
  <c r="AD172" i="14" s="1"/>
  <c r="AB488" i="14"/>
  <c r="AB487" i="14" s="1"/>
  <c r="AB486" i="14" s="1"/>
  <c r="AB485" i="14" s="1"/>
  <c r="AB484" i="14" s="1"/>
  <c r="AB477" i="14" s="1"/>
  <c r="AD489" i="14"/>
  <c r="AD488" i="14" s="1"/>
  <c r="AD487" i="14" s="1"/>
  <c r="AD486" i="14" s="1"/>
  <c r="AD485" i="14" s="1"/>
  <c r="AD484" i="14" s="1"/>
  <c r="AD477" i="14" s="1"/>
  <c r="AB119" i="14"/>
  <c r="AB118" i="14" s="1"/>
  <c r="AB114" i="14" s="1"/>
  <c r="AB113" i="14" s="1"/>
  <c r="AD120" i="14"/>
  <c r="AD119" i="14" s="1"/>
  <c r="AD118" i="14" s="1"/>
  <c r="AD114" i="14" s="1"/>
  <c r="AD113" i="14" s="1"/>
  <c r="H399" i="14"/>
  <c r="AB46" i="14"/>
  <c r="AB42" i="14" s="1"/>
  <c r="AB41" i="14" s="1"/>
  <c r="AB40" i="14" s="1"/>
  <c r="AD47" i="14"/>
  <c r="AD46" i="14" s="1"/>
  <c r="AD42" i="14" s="1"/>
  <c r="AD41" i="14" s="1"/>
  <c r="AD40" i="14" s="1"/>
  <c r="AB579" i="14"/>
  <c r="AB578" i="14" s="1"/>
  <c r="AB577" i="14" s="1"/>
  <c r="AB576" i="14" s="1"/>
  <c r="AB575" i="14" s="1"/>
  <c r="AB574" i="14" s="1"/>
  <c r="AD580" i="14"/>
  <c r="AD579" i="14" s="1"/>
  <c r="AD578" i="14" s="1"/>
  <c r="AD577" i="14" s="1"/>
  <c r="AD576" i="14" s="1"/>
  <c r="AD575" i="14" s="1"/>
  <c r="AD574" i="14" s="1"/>
  <c r="AB469" i="14"/>
  <c r="AD470" i="14"/>
  <c r="AD469" i="14" s="1"/>
  <c r="AB984" i="14"/>
  <c r="AB983" i="14" s="1"/>
  <c r="AB982" i="14" s="1"/>
  <c r="AB981" i="14" s="1"/>
  <c r="AB980" i="14" s="1"/>
  <c r="AD985" i="14"/>
  <c r="AD984" i="14" s="1"/>
  <c r="AD983" i="14" s="1"/>
  <c r="AD982" i="14" s="1"/>
  <c r="AD981" i="14" s="1"/>
  <c r="AD980" i="14" s="1"/>
  <c r="M660" i="14"/>
  <c r="M651" i="14" s="1"/>
  <c r="M650" i="14" s="1"/>
  <c r="AB871" i="14"/>
  <c r="AD872" i="14"/>
  <c r="AD871" i="14" s="1"/>
  <c r="AD1036" i="14"/>
  <c r="AD1035" i="14" s="1"/>
  <c r="AD1034" i="14" s="1"/>
  <c r="AD1033" i="14" s="1"/>
  <c r="AD1032" i="14" s="1"/>
  <c r="K495" i="14"/>
  <c r="K494" i="14" s="1"/>
  <c r="K493" i="14" s="1"/>
  <c r="K492" i="14" s="1"/>
  <c r="K491" i="14" s="1"/>
  <c r="R265" i="14"/>
  <c r="R264" i="14" s="1"/>
  <c r="R263" i="14" s="1"/>
  <c r="F651" i="14"/>
  <c r="F650" i="14" s="1"/>
  <c r="S504" i="14"/>
  <c r="S503" i="14" s="1"/>
  <c r="P912" i="14"/>
  <c r="P911" i="14" s="1"/>
  <c r="P910" i="14" s="1"/>
  <c r="K1000" i="14"/>
  <c r="K999" i="14" s="1"/>
  <c r="K998" i="14" s="1"/>
  <c r="K997" i="14" s="1"/>
  <c r="K996" i="14" s="1"/>
  <c r="I146" i="14"/>
  <c r="I140" i="14" s="1"/>
  <c r="I112" i="14" s="1"/>
  <c r="I63" i="14" s="1"/>
  <c r="L892" i="14"/>
  <c r="L891" i="14" s="1"/>
  <c r="H1023" i="14"/>
  <c r="H1022" i="14" s="1"/>
  <c r="H1021" i="14" s="1"/>
  <c r="H1015" i="14" s="1"/>
  <c r="K1023" i="14"/>
  <c r="K1022" i="14" s="1"/>
  <c r="K1021" i="14" s="1"/>
  <c r="H1034" i="14"/>
  <c r="H1033" i="14" s="1"/>
  <c r="H1032" i="14" s="1"/>
  <c r="Z329" i="14"/>
  <c r="Z328" i="14" s="1"/>
  <c r="Z327" i="14" s="1"/>
  <c r="K276" i="14"/>
  <c r="K325" i="14"/>
  <c r="H293" i="14"/>
  <c r="H292" i="14" s="1"/>
  <c r="H291" i="14" s="1"/>
  <c r="H290" i="14" s="1"/>
  <c r="F517" i="14"/>
  <c r="F490" i="14" s="1"/>
  <c r="T265" i="14"/>
  <c r="T264" i="14" s="1"/>
  <c r="T263" i="14" s="1"/>
  <c r="L350" i="14"/>
  <c r="L349" i="14" s="1"/>
  <c r="L343" i="14" s="1"/>
  <c r="Z864" i="14"/>
  <c r="Z863" i="14" s="1"/>
  <c r="AA735" i="14"/>
  <c r="AA734" i="14" s="1"/>
  <c r="H653" i="14"/>
  <c r="H652" i="14" s="1"/>
  <c r="K314" i="14"/>
  <c r="S894" i="14"/>
  <c r="S893" i="14" s="1"/>
  <c r="N601" i="14"/>
  <c r="Z264" i="14"/>
  <c r="Z263" i="14" s="1"/>
  <c r="N440" i="14"/>
  <c r="N439" i="14" s="1"/>
  <c r="K528" i="14"/>
  <c r="K525" i="14" s="1"/>
  <c r="K524" i="14" s="1"/>
  <c r="K523" i="14" s="1"/>
  <c r="S361" i="14"/>
  <c r="G266" i="14"/>
  <c r="G265" i="14" s="1"/>
  <c r="G264" i="14" s="1"/>
  <c r="G263" i="14" s="1"/>
  <c r="W1034" i="14"/>
  <c r="W1033" i="14" s="1"/>
  <c r="W1032" i="14" s="1"/>
  <c r="H21" i="14"/>
  <c r="H20" i="14" s="1"/>
  <c r="H19" i="14" s="1"/>
  <c r="H18" i="14" s="1"/>
  <c r="S909" i="14"/>
  <c r="S908" i="14" s="1"/>
  <c r="Z653" i="14"/>
  <c r="Z652" i="14" s="1"/>
  <c r="K196" i="14"/>
  <c r="K195" i="14" s="1"/>
  <c r="K194" i="14" s="1"/>
  <c r="K543" i="14"/>
  <c r="K542" i="14" s="1"/>
  <c r="K541" i="14" s="1"/>
  <c r="H329" i="14"/>
  <c r="H328" i="14" s="1"/>
  <c r="H327" i="14" s="1"/>
  <c r="Z999" i="14"/>
  <c r="Z998" i="14" s="1"/>
  <c r="Z997" i="14" s="1"/>
  <c r="Z996" i="14" s="1"/>
  <c r="Z601" i="14"/>
  <c r="Z600" i="14" s="1"/>
  <c r="Z599" i="14" s="1"/>
  <c r="Z590" i="14" s="1"/>
  <c r="Z589" i="14" s="1"/>
  <c r="F39" i="14"/>
  <c r="T39" i="14"/>
  <c r="Z219" i="14"/>
  <c r="Z218" i="14" s="1"/>
  <c r="Z217" i="14" s="1"/>
  <c r="G146" i="14"/>
  <c r="G140" i="14" s="1"/>
  <c r="G112" i="14" s="1"/>
  <c r="G63" i="14" s="1"/>
  <c r="U128" i="14"/>
  <c r="U127" i="14" s="1"/>
  <c r="U126" i="14" s="1"/>
  <c r="H174" i="14"/>
  <c r="H173" i="14" s="1"/>
  <c r="U114" i="14"/>
  <c r="U113" i="14" s="1"/>
  <c r="L146" i="14"/>
  <c r="L140" i="14" s="1"/>
  <c r="L112" i="14" s="1"/>
  <c r="L63" i="14" s="1"/>
  <c r="H219" i="14"/>
  <c r="H218" i="14" s="1"/>
  <c r="H217" i="14" s="1"/>
  <c r="U188" i="14"/>
  <c r="U187" i="14" s="1"/>
  <c r="U186" i="14" s="1"/>
  <c r="U185" i="14" s="1"/>
  <c r="W85" i="14"/>
  <c r="W84" i="14" s="1"/>
  <c r="Z247" i="14"/>
  <c r="Z246" i="14" s="1"/>
  <c r="Z174" i="14"/>
  <c r="Z173" i="14" s="1"/>
  <c r="Z203" i="14"/>
  <c r="Z202" i="14" s="1"/>
  <c r="Z201" i="14" s="1"/>
  <c r="Z200" i="14" s="1"/>
  <c r="H186" i="14"/>
  <c r="H185" i="14" s="1"/>
  <c r="Z128" i="14"/>
  <c r="Z127" i="14" s="1"/>
  <c r="Z126" i="14" s="1"/>
  <c r="G891" i="14"/>
  <c r="N527" i="14"/>
  <c r="P527" i="14" s="1"/>
  <c r="P526" i="14" s="1"/>
  <c r="H559" i="14"/>
  <c r="H558" i="14" s="1"/>
  <c r="W799" i="14"/>
  <c r="W798" i="14" s="1"/>
  <c r="H160" i="14"/>
  <c r="Z849" i="14"/>
  <c r="Z848" i="14" s="1"/>
  <c r="K887" i="14"/>
  <c r="T651" i="14"/>
  <c r="T650" i="14" s="1"/>
  <c r="N189" i="14"/>
  <c r="P587" i="14"/>
  <c r="P586" i="14" s="1"/>
  <c r="P585" i="14" s="1"/>
  <c r="P584" i="14" s="1"/>
  <c r="P583" i="14" s="1"/>
  <c r="P582" i="14" s="1"/>
  <c r="P581" i="14" s="1"/>
  <c r="H247" i="14"/>
  <c r="H246" i="14" s="1"/>
  <c r="J517" i="14"/>
  <c r="J490" i="14" s="1"/>
  <c r="H351" i="14"/>
  <c r="Z21" i="14"/>
  <c r="Z20" i="14" s="1"/>
  <c r="Z19" i="14" s="1"/>
  <c r="Z18" i="14" s="1"/>
  <c r="G1044" i="14"/>
  <c r="N711" i="14"/>
  <c r="N710" i="14" s="1"/>
  <c r="N709" i="14" s="1"/>
  <c r="M350" i="14"/>
  <c r="M349" i="14" s="1"/>
  <c r="M343" i="14" s="1"/>
  <c r="M305" i="14" s="1"/>
  <c r="W383" i="14"/>
  <c r="N890" i="14"/>
  <c r="N889" i="14" s="1"/>
  <c r="I1006" i="14"/>
  <c r="I994" i="14" s="1"/>
  <c r="Z147" i="14"/>
  <c r="U1023" i="14"/>
  <c r="U1022" i="14" s="1"/>
  <c r="U1021" i="14" s="1"/>
  <c r="Z962" i="14"/>
  <c r="K509" i="14"/>
  <c r="Y892" i="14"/>
  <c r="Y891" i="14" s="1"/>
  <c r="W21" i="14"/>
  <c r="W20" i="14" s="1"/>
  <c r="W19" i="14" s="1"/>
  <c r="K46" i="14"/>
  <c r="W114" i="14"/>
  <c r="W113" i="14" s="1"/>
  <c r="W188" i="14"/>
  <c r="W187" i="14" s="1"/>
  <c r="W186" i="14" s="1"/>
  <c r="W185" i="14" s="1"/>
  <c r="S128" i="14"/>
  <c r="S127" i="14" s="1"/>
  <c r="S126" i="14" s="1"/>
  <c r="Q265" i="14"/>
  <c r="Q264" i="14" s="1"/>
  <c r="Q263" i="14" s="1"/>
  <c r="Z460" i="14"/>
  <c r="Z454" i="14" s="1"/>
  <c r="Z431" i="14" s="1"/>
  <c r="H460" i="14"/>
  <c r="H454" i="14" s="1"/>
  <c r="L265" i="14"/>
  <c r="L264" i="14" s="1"/>
  <c r="L263" i="14" s="1"/>
  <c r="P459" i="14"/>
  <c r="P458" i="14" s="1"/>
  <c r="P457" i="14" s="1"/>
  <c r="P456" i="14" s="1"/>
  <c r="P455" i="14" s="1"/>
  <c r="W466" i="14"/>
  <c r="W465" i="14" s="1"/>
  <c r="W460" i="14" s="1"/>
  <c r="K507" i="14"/>
  <c r="T517" i="14"/>
  <c r="T490" i="14" s="1"/>
  <c r="X517" i="14"/>
  <c r="X490" i="14" s="1"/>
  <c r="Y517" i="14"/>
  <c r="Y490" i="14" s="1"/>
  <c r="H849" i="14"/>
  <c r="H848" i="14" s="1"/>
  <c r="R829" i="14"/>
  <c r="X862" i="14"/>
  <c r="X861" i="14" s="1"/>
  <c r="AA892" i="14"/>
  <c r="AA891" i="14" s="1"/>
  <c r="N899" i="14"/>
  <c r="N898" i="14" s="1"/>
  <c r="Z928" i="14"/>
  <c r="S929" i="14"/>
  <c r="S928" i="14" s="1"/>
  <c r="N952" i="14"/>
  <c r="N951" i="14" s="1"/>
  <c r="N950" i="14" s="1"/>
  <c r="N949" i="14" s="1"/>
  <c r="N948" i="14" s="1"/>
  <c r="N947" i="14" s="1"/>
  <c r="N946" i="14" s="1"/>
  <c r="S962" i="14"/>
  <c r="S961" i="14" s="1"/>
  <c r="S960" i="14" s="1"/>
  <c r="S954" i="14" s="1"/>
  <c r="U646" i="14"/>
  <c r="U645" i="14" s="1"/>
  <c r="U644" i="14" s="1"/>
  <c r="U643" i="14" s="1"/>
  <c r="U642" i="14" s="1"/>
  <c r="U641" i="14" s="1"/>
  <c r="W648" i="14"/>
  <c r="W646" i="14" s="1"/>
  <c r="W645" i="14" s="1"/>
  <c r="W644" i="14" s="1"/>
  <c r="W643" i="14" s="1"/>
  <c r="W642" i="14" s="1"/>
  <c r="W641" i="14" s="1"/>
  <c r="K169" i="14"/>
  <c r="U933" i="14"/>
  <c r="U932" i="14" s="1"/>
  <c r="U931" i="14" s="1"/>
  <c r="U930" i="14" s="1"/>
  <c r="W934" i="14"/>
  <c r="W933" i="14" s="1"/>
  <c r="W932" i="14" s="1"/>
  <c r="W931" i="14" s="1"/>
  <c r="W930" i="14" s="1"/>
  <c r="U854" i="14"/>
  <c r="U851" i="14" s="1"/>
  <c r="U850" i="14" s="1"/>
  <c r="W855" i="14"/>
  <c r="W854" i="14" s="1"/>
  <c r="W851" i="14" s="1"/>
  <c r="W850" i="14" s="1"/>
  <c r="Z114" i="14"/>
  <c r="Z113" i="14" s="1"/>
  <c r="H878" i="14"/>
  <c r="H877" i="14" s="1"/>
  <c r="U836" i="14"/>
  <c r="U833" i="14" s="1"/>
  <c r="U832" i="14" s="1"/>
  <c r="W837" i="14"/>
  <c r="W836" i="14" s="1"/>
  <c r="W833" i="14" s="1"/>
  <c r="W832" i="14" s="1"/>
  <c r="U656" i="14"/>
  <c r="U653" i="14" s="1"/>
  <c r="U652" i="14" s="1"/>
  <c r="W657" i="14"/>
  <c r="W656" i="14" s="1"/>
  <c r="W653" i="14" s="1"/>
  <c r="W652" i="14" s="1"/>
  <c r="U667" i="14"/>
  <c r="U664" i="14" s="1"/>
  <c r="W668" i="14"/>
  <c r="W667" i="14" s="1"/>
  <c r="W664" i="14" s="1"/>
  <c r="U858" i="14"/>
  <c r="U857" i="14" s="1"/>
  <c r="U856" i="14" s="1"/>
  <c r="W859" i="14"/>
  <c r="W858" i="14" s="1"/>
  <c r="W857" i="14" s="1"/>
  <c r="W856" i="14" s="1"/>
  <c r="U325" i="14"/>
  <c r="W326" i="14"/>
  <c r="W325" i="14" s="1"/>
  <c r="U586" i="14"/>
  <c r="U585" i="14" s="1"/>
  <c r="U584" i="14" s="1"/>
  <c r="U583" i="14" s="1"/>
  <c r="U582" i="14" s="1"/>
  <c r="U581" i="14" s="1"/>
  <c r="W587" i="14"/>
  <c r="W586" i="14" s="1"/>
  <c r="W585" i="14" s="1"/>
  <c r="W584" i="14" s="1"/>
  <c r="W583" i="14" s="1"/>
  <c r="W582" i="14" s="1"/>
  <c r="W581" i="14" s="1"/>
  <c r="U1030" i="14"/>
  <c r="U1027" i="14" s="1"/>
  <c r="W1031" i="14"/>
  <c r="W1030" i="14" s="1"/>
  <c r="W1027" i="14" s="1"/>
  <c r="U911" i="14"/>
  <c r="U910" i="14" s="1"/>
  <c r="W912" i="14"/>
  <c r="W911" i="14" s="1"/>
  <c r="W910" i="14" s="1"/>
  <c r="U681" i="14"/>
  <c r="W682" i="14"/>
  <c r="W681" i="14" s="1"/>
  <c r="U1000" i="14"/>
  <c r="W1001" i="14"/>
  <c r="W1000" i="14" s="1"/>
  <c r="U1004" i="14"/>
  <c r="W1005" i="14"/>
  <c r="W1004" i="14" s="1"/>
  <c r="U895" i="14"/>
  <c r="U894" i="14" s="1"/>
  <c r="U893" i="14" s="1"/>
  <c r="W896" i="14"/>
  <c r="W895" i="14" s="1"/>
  <c r="W894" i="14" s="1"/>
  <c r="W893" i="14" s="1"/>
  <c r="U710" i="14"/>
  <c r="U709" i="14" s="1"/>
  <c r="W711" i="14"/>
  <c r="W710" i="14" s="1"/>
  <c r="W709" i="14" s="1"/>
  <c r="U412" i="14"/>
  <c r="U411" i="14" s="1"/>
  <c r="U410" i="14" s="1"/>
  <c r="W413" i="14"/>
  <c r="W412" i="14" s="1"/>
  <c r="W411" i="14" s="1"/>
  <c r="W410" i="14" s="1"/>
  <c r="U637" i="14"/>
  <c r="W638" i="14"/>
  <c r="W637" i="14" s="1"/>
  <c r="U511" i="14"/>
  <c r="W512" i="14"/>
  <c r="W511" i="14" s="1"/>
  <c r="U352" i="14"/>
  <c r="W353" i="14"/>
  <c r="W352" i="14" s="1"/>
  <c r="U424" i="14"/>
  <c r="U423" i="14" s="1"/>
  <c r="W425" i="14"/>
  <c r="W424" i="14" s="1"/>
  <c r="W423" i="14" s="1"/>
  <c r="U501" i="14"/>
  <c r="U500" i="14" s="1"/>
  <c r="U499" i="14" s="1"/>
  <c r="U498" i="14" s="1"/>
  <c r="U497" i="14" s="1"/>
  <c r="W502" i="14"/>
  <c r="W501" i="14" s="1"/>
  <c r="W500" i="14" s="1"/>
  <c r="W499" i="14" s="1"/>
  <c r="W498" i="14" s="1"/>
  <c r="W497" i="14" s="1"/>
  <c r="U57" i="14"/>
  <c r="U56" i="14" s="1"/>
  <c r="U55" i="14" s="1"/>
  <c r="U54" i="14" s="1"/>
  <c r="W58" i="14"/>
  <c r="W57" i="14" s="1"/>
  <c r="W56" i="14" s="1"/>
  <c r="W55" i="14" s="1"/>
  <c r="W54" i="14" s="1"/>
  <c r="U1012" i="14"/>
  <c r="W1013" i="14"/>
  <c r="W1012" i="14" s="1"/>
  <c r="U951" i="14"/>
  <c r="U950" i="14" s="1"/>
  <c r="U949" i="14" s="1"/>
  <c r="U948" i="14" s="1"/>
  <c r="U947" i="14" s="1"/>
  <c r="U946" i="14" s="1"/>
  <c r="W952" i="14"/>
  <c r="W951" i="14" s="1"/>
  <c r="W950" i="14" s="1"/>
  <c r="W949" i="14" s="1"/>
  <c r="W948" i="14" s="1"/>
  <c r="W947" i="14" s="1"/>
  <c r="W946" i="14" s="1"/>
  <c r="U881" i="14"/>
  <c r="W882" i="14"/>
  <c r="W881" i="14" s="1"/>
  <c r="K926" i="14"/>
  <c r="K925" i="14" s="1"/>
  <c r="K924" i="14" s="1"/>
  <c r="K923" i="14" s="1"/>
  <c r="K922" i="14" s="1"/>
  <c r="K921" i="14" s="1"/>
  <c r="F678" i="14"/>
  <c r="F677" i="14" s="1"/>
  <c r="U523" i="14"/>
  <c r="S181" i="14"/>
  <c r="S180" i="14" s="1"/>
  <c r="S179" i="14" s="1"/>
  <c r="S174" i="14" s="1"/>
  <c r="S173" i="14" s="1"/>
  <c r="U675" i="14"/>
  <c r="U674" i="14" s="1"/>
  <c r="U673" i="14" s="1"/>
  <c r="U672" i="14" s="1"/>
  <c r="W676" i="14"/>
  <c r="W675" i="14" s="1"/>
  <c r="W674" i="14" s="1"/>
  <c r="W673" i="14" s="1"/>
  <c r="W672" i="14" s="1"/>
  <c r="U726" i="14"/>
  <c r="U725" i="14" s="1"/>
  <c r="U724" i="14" s="1"/>
  <c r="U723" i="14" s="1"/>
  <c r="W727" i="14"/>
  <c r="W726" i="14" s="1"/>
  <c r="W725" i="14" s="1"/>
  <c r="W724" i="14" s="1"/>
  <c r="W723" i="14" s="1"/>
  <c r="T146" i="14"/>
  <c r="T140" i="14" s="1"/>
  <c r="T112" i="14" s="1"/>
  <c r="T63" i="14" s="1"/>
  <c r="J431" i="14"/>
  <c r="U488" i="14"/>
  <c r="U487" i="14" s="1"/>
  <c r="U486" i="14" s="1"/>
  <c r="U485" i="14" s="1"/>
  <c r="U484" i="14" s="1"/>
  <c r="U477" i="14" s="1"/>
  <c r="W489" i="14"/>
  <c r="W488" i="14" s="1"/>
  <c r="W487" i="14" s="1"/>
  <c r="W486" i="14" s="1"/>
  <c r="W485" i="14" s="1"/>
  <c r="W484" i="14" s="1"/>
  <c r="W477" i="14" s="1"/>
  <c r="U161" i="14"/>
  <c r="U160" i="14" s="1"/>
  <c r="W162" i="14"/>
  <c r="W161" i="14" s="1"/>
  <c r="W160" i="14" s="1"/>
  <c r="W247" i="14"/>
  <c r="W246" i="14" s="1"/>
  <c r="U721" i="14"/>
  <c r="U720" i="14" s="1"/>
  <c r="U719" i="14" s="1"/>
  <c r="U718" i="14" s="1"/>
  <c r="W722" i="14"/>
  <c r="W721" i="14" s="1"/>
  <c r="W720" i="14" s="1"/>
  <c r="W719" i="14" s="1"/>
  <c r="W718" i="14" s="1"/>
  <c r="U885" i="14"/>
  <c r="W886" i="14"/>
  <c r="W885" i="14" s="1"/>
  <c r="U669" i="14"/>
  <c r="U661" i="14" s="1"/>
  <c r="W670" i="14"/>
  <c r="W669" i="14" s="1"/>
  <c r="W661" i="14" s="1"/>
  <c r="U683" i="14"/>
  <c r="W684" i="14"/>
  <c r="W683" i="14" s="1"/>
  <c r="K521" i="14"/>
  <c r="K520" i="14" s="1"/>
  <c r="K519" i="14" s="1"/>
  <c r="K518" i="14" s="1"/>
  <c r="U347" i="14"/>
  <c r="U346" i="14" s="1"/>
  <c r="U345" i="14" s="1"/>
  <c r="U344" i="14" s="1"/>
  <c r="W348" i="14"/>
  <c r="W347" i="14" s="1"/>
  <c r="W346" i="14" s="1"/>
  <c r="W345" i="14" s="1"/>
  <c r="W344" i="14" s="1"/>
  <c r="H126" i="14"/>
  <c r="Q892" i="14"/>
  <c r="Q891" i="14" s="1"/>
  <c r="U965" i="14"/>
  <c r="W966" i="14"/>
  <c r="W965" i="14" s="1"/>
  <c r="M862" i="14"/>
  <c r="M861" i="14" s="1"/>
  <c r="U889" i="14"/>
  <c r="W890" i="14"/>
  <c r="W889" i="14" s="1"/>
  <c r="R350" i="14"/>
  <c r="R349" i="14" s="1"/>
  <c r="R343" i="14" s="1"/>
  <c r="R305" i="14" s="1"/>
  <c r="H781" i="14"/>
  <c r="H780" i="14" s="1"/>
  <c r="H775" i="14" s="1"/>
  <c r="H774" i="14" s="1"/>
  <c r="H773" i="14" s="1"/>
  <c r="U403" i="14"/>
  <c r="U402" i="14" s="1"/>
  <c r="U401" i="14" s="1"/>
  <c r="U400" i="14" s="1"/>
  <c r="W404" i="14"/>
  <c r="W403" i="14" s="1"/>
  <c r="W402" i="14" s="1"/>
  <c r="W401" i="14" s="1"/>
  <c r="W400" i="14" s="1"/>
  <c r="U871" i="14"/>
  <c r="U870" i="14" s="1"/>
  <c r="U869" i="14" s="1"/>
  <c r="W872" i="14"/>
  <c r="W871" i="14" s="1"/>
  <c r="W870" i="14" s="1"/>
  <c r="W869" i="14" s="1"/>
  <c r="U36" i="14"/>
  <c r="U35" i="14" s="1"/>
  <c r="U34" i="14" s="1"/>
  <c r="U33" i="14" s="1"/>
  <c r="W37" i="14"/>
  <c r="W36" i="14" s="1"/>
  <c r="W35" i="14" s="1"/>
  <c r="W34" i="14" s="1"/>
  <c r="W33" i="14" s="1"/>
  <c r="AA1006" i="14"/>
  <c r="AA994" i="14" s="1"/>
  <c r="U509" i="14"/>
  <c r="W510" i="14"/>
  <c r="W509" i="14" s="1"/>
  <c r="U24" i="14"/>
  <c r="U21" i="14" s="1"/>
  <c r="U20" i="14" s="1"/>
  <c r="U19" i="14" s="1"/>
  <c r="U408" i="14"/>
  <c r="U407" i="14" s="1"/>
  <c r="U406" i="14" s="1"/>
  <c r="W409" i="14"/>
  <c r="W408" i="14" s="1"/>
  <c r="W407" i="14" s="1"/>
  <c r="W406" i="14" s="1"/>
  <c r="P438" i="14"/>
  <c r="P437" i="14" s="1"/>
  <c r="W128" i="14"/>
  <c r="W127" i="14" s="1"/>
  <c r="W126" i="14" s="1"/>
  <c r="K1041" i="14"/>
  <c r="K1040" i="14" s="1"/>
  <c r="K1039" i="14" s="1"/>
  <c r="U1018" i="14"/>
  <c r="U1017" i="14" s="1"/>
  <c r="U1016" i="14" s="1"/>
  <c r="W1019" i="14"/>
  <c r="W1018" i="14" s="1"/>
  <c r="W1017" i="14" s="1"/>
  <c r="W1016" i="14" s="1"/>
  <c r="W1015" i="14" s="1"/>
  <c r="U1010" i="14"/>
  <c r="W1011" i="14"/>
  <c r="W1010" i="14" s="1"/>
  <c r="U760" i="14"/>
  <c r="W761" i="14"/>
  <c r="W760" i="14" s="1"/>
  <c r="U784" i="14"/>
  <c r="U781" i="14" s="1"/>
  <c r="U780" i="14" s="1"/>
  <c r="U775" i="14" s="1"/>
  <c r="W785" i="14"/>
  <c r="W784" i="14" s="1"/>
  <c r="W781" i="14" s="1"/>
  <c r="W780" i="14" s="1"/>
  <c r="W775" i="14" s="1"/>
  <c r="U738" i="14"/>
  <c r="W741" i="14"/>
  <c r="W738" i="14" s="1"/>
  <c r="U417" i="14"/>
  <c r="U416" i="14" s="1"/>
  <c r="U415" i="14" s="1"/>
  <c r="U414" i="14" s="1"/>
  <c r="W418" i="14"/>
  <c r="W417" i="14" s="1"/>
  <c r="W416" i="14" s="1"/>
  <c r="W415" i="14" s="1"/>
  <c r="W414" i="14" s="1"/>
  <c r="U603" i="14"/>
  <c r="U602" i="14" s="1"/>
  <c r="U601" i="14" s="1"/>
  <c r="U600" i="14" s="1"/>
  <c r="U599" i="14" s="1"/>
  <c r="W604" i="14"/>
  <c r="W603" i="14" s="1"/>
  <c r="W602" i="14" s="1"/>
  <c r="W601" i="14" s="1"/>
  <c r="W600" i="14" s="1"/>
  <c r="W599" i="14" s="1"/>
  <c r="U393" i="14"/>
  <c r="U392" i="14" s="1"/>
  <c r="U391" i="14" s="1"/>
  <c r="W394" i="14"/>
  <c r="W393" i="14" s="1"/>
  <c r="W392" i="14" s="1"/>
  <c r="W391" i="14" s="1"/>
  <c r="U310" i="14"/>
  <c r="W313" i="14"/>
  <c r="W310" i="14" s="1"/>
  <c r="U323" i="14"/>
  <c r="W324" i="14"/>
  <c r="W323" i="14" s="1"/>
  <c r="H229" i="14"/>
  <c r="H228" i="14" s="1"/>
  <c r="U152" i="14"/>
  <c r="U147" i="14" s="1"/>
  <c r="W153" i="14"/>
  <c r="W152" i="14" s="1"/>
  <c r="W147" i="14" s="1"/>
  <c r="T735" i="14"/>
  <c r="T734" i="14" s="1"/>
  <c r="U770" i="14"/>
  <c r="U769" i="14" s="1"/>
  <c r="U764" i="14" s="1"/>
  <c r="U763" i="14" s="1"/>
  <c r="W771" i="14"/>
  <c r="W770" i="14" s="1"/>
  <c r="W769" i="14" s="1"/>
  <c r="W764" i="14" s="1"/>
  <c r="W763" i="14" s="1"/>
  <c r="U840" i="14"/>
  <c r="U839" i="14" s="1"/>
  <c r="U838" i="14" s="1"/>
  <c r="W841" i="14"/>
  <c r="W840" i="14" s="1"/>
  <c r="W839" i="14" s="1"/>
  <c r="W838" i="14" s="1"/>
  <c r="U697" i="14"/>
  <c r="W698" i="14"/>
  <c r="W697" i="14" s="1"/>
  <c r="U466" i="14"/>
  <c r="U465" i="14" s="1"/>
  <c r="U460" i="14" s="1"/>
  <c r="U331" i="14"/>
  <c r="U330" i="14" s="1"/>
  <c r="U329" i="14" s="1"/>
  <c r="U328" i="14" s="1"/>
  <c r="U327" i="14" s="1"/>
  <c r="W333" i="14"/>
  <c r="W331" i="14" s="1"/>
  <c r="W330" i="14" s="1"/>
  <c r="W329" i="14" s="1"/>
  <c r="W328" i="14" s="1"/>
  <c r="W327" i="14" s="1"/>
  <c r="U715" i="14"/>
  <c r="U714" i="14" s="1"/>
  <c r="U713" i="14" s="1"/>
  <c r="U712" i="14" s="1"/>
  <c r="W716" i="14"/>
  <c r="W715" i="14" s="1"/>
  <c r="W714" i="14" s="1"/>
  <c r="W713" i="14" s="1"/>
  <c r="W712" i="14" s="1"/>
  <c r="U630" i="14"/>
  <c r="U629" i="14" s="1"/>
  <c r="U628" i="14" s="1"/>
  <c r="U627" i="14" s="1"/>
  <c r="U626" i="14" s="1"/>
  <c r="U625" i="14" s="1"/>
  <c r="W631" i="14"/>
  <c r="W630" i="14" s="1"/>
  <c r="W629" i="14" s="1"/>
  <c r="W628" i="14" s="1"/>
  <c r="W627" i="14" s="1"/>
  <c r="W626" i="14" s="1"/>
  <c r="W625" i="14" s="1"/>
  <c r="U944" i="14"/>
  <c r="U943" i="14" s="1"/>
  <c r="U942" i="14" s="1"/>
  <c r="U941" i="14" s="1"/>
  <c r="U940" i="14" s="1"/>
  <c r="W945" i="14"/>
  <c r="W944" i="14" s="1"/>
  <c r="W943" i="14" s="1"/>
  <c r="W942" i="14" s="1"/>
  <c r="W941" i="14" s="1"/>
  <c r="W940" i="14" s="1"/>
  <c r="U701" i="14"/>
  <c r="W702" i="14"/>
  <c r="W701" i="14" s="1"/>
  <c r="U699" i="14"/>
  <c r="W700" i="14"/>
  <c r="W699" i="14" s="1"/>
  <c r="S383" i="14"/>
  <c r="U397" i="14"/>
  <c r="U396" i="14" s="1"/>
  <c r="U395" i="14" s="1"/>
  <c r="W398" i="14"/>
  <c r="W397" i="14" s="1"/>
  <c r="W396" i="14" s="1"/>
  <c r="W395" i="14" s="1"/>
  <c r="U389" i="14"/>
  <c r="U388" i="14" s="1"/>
  <c r="W390" i="14"/>
  <c r="W389" i="14" s="1"/>
  <c r="W388" i="14" s="1"/>
  <c r="U357" i="14"/>
  <c r="W358" i="14"/>
  <c r="W357" i="14" s="1"/>
  <c r="U77" i="14"/>
  <c r="W78" i="14"/>
  <c r="W77" i="14" s="1"/>
  <c r="I862" i="14"/>
  <c r="I861" i="14" s="1"/>
  <c r="U279" i="14"/>
  <c r="U273" i="14" s="1"/>
  <c r="W280" i="14"/>
  <c r="W279" i="14" s="1"/>
  <c r="W273" i="14" s="1"/>
  <c r="U42" i="14"/>
  <c r="U41" i="14" s="1"/>
  <c r="U40" i="14" s="1"/>
  <c r="P546" i="14"/>
  <c r="P545" i="14" s="1"/>
  <c r="U938" i="14"/>
  <c r="U937" i="14" s="1"/>
  <c r="U936" i="14" s="1"/>
  <c r="U935" i="14" s="1"/>
  <c r="W939" i="14"/>
  <c r="W938" i="14" s="1"/>
  <c r="W937" i="14" s="1"/>
  <c r="W936" i="14" s="1"/>
  <c r="W935" i="14" s="1"/>
  <c r="U705" i="14"/>
  <c r="W706" i="14"/>
  <c r="W705" i="14" s="1"/>
  <c r="U354" i="14"/>
  <c r="W355" i="14"/>
  <c r="W354" i="14" s="1"/>
  <c r="U792" i="14"/>
  <c r="U791" i="14" s="1"/>
  <c r="U790" i="14" s="1"/>
  <c r="U789" i="14" s="1"/>
  <c r="W793" i="14"/>
  <c r="W792" i="14" s="1"/>
  <c r="W791" i="14" s="1"/>
  <c r="W790" i="14" s="1"/>
  <c r="W789" i="14" s="1"/>
  <c r="U902" i="14"/>
  <c r="U901" i="14" s="1"/>
  <c r="U900" i="14" s="1"/>
  <c r="W904" i="14"/>
  <c r="W902" i="14" s="1"/>
  <c r="W901" i="14" s="1"/>
  <c r="W900" i="14" s="1"/>
  <c r="U703" i="14"/>
  <c r="W704" i="14"/>
  <c r="W703" i="14" s="1"/>
  <c r="U429" i="14"/>
  <c r="U428" i="14" s="1"/>
  <c r="W430" i="14"/>
  <c r="W429" i="14" s="1"/>
  <c r="W428" i="14" s="1"/>
  <c r="K990" i="14"/>
  <c r="K989" i="14" s="1"/>
  <c r="K988" i="14" s="1"/>
  <c r="K987" i="14" s="1"/>
  <c r="K986" i="14" s="1"/>
  <c r="J892" i="14"/>
  <c r="J891" i="14" s="1"/>
  <c r="H753" i="14"/>
  <c r="U748" i="14"/>
  <c r="U747" i="14" s="1"/>
  <c r="W749" i="14"/>
  <c r="W748" i="14" s="1"/>
  <c r="W747" i="14" s="1"/>
  <c r="U707" i="14"/>
  <c r="W708" i="14"/>
  <c r="W707" i="14" s="1"/>
  <c r="U475" i="14"/>
  <c r="U474" i="14" s="1"/>
  <c r="U473" i="14" s="1"/>
  <c r="U472" i="14" s="1"/>
  <c r="U471" i="14" s="1"/>
  <c r="W476" i="14"/>
  <c r="W475" i="14" s="1"/>
  <c r="W474" i="14" s="1"/>
  <c r="W473" i="14" s="1"/>
  <c r="W472" i="14" s="1"/>
  <c r="W471" i="14" s="1"/>
  <c r="U564" i="14"/>
  <c r="U563" i="14" s="1"/>
  <c r="U562" i="14" s="1"/>
  <c r="U561" i="14" s="1"/>
  <c r="U560" i="14" s="1"/>
  <c r="U559" i="14" s="1"/>
  <c r="W566" i="14"/>
  <c r="W564" i="14" s="1"/>
  <c r="W563" i="14" s="1"/>
  <c r="W562" i="14" s="1"/>
  <c r="W561" i="14" s="1"/>
  <c r="W560" i="14" s="1"/>
  <c r="W559" i="14" s="1"/>
  <c r="N470" i="14"/>
  <c r="N469" i="14" s="1"/>
  <c r="Z892" i="14"/>
  <c r="U359" i="14"/>
  <c r="W360" i="14"/>
  <c r="W359" i="14" s="1"/>
  <c r="U220" i="14"/>
  <c r="U219" i="14" s="1"/>
  <c r="U218" i="14" s="1"/>
  <c r="U217" i="14" s="1"/>
  <c r="U216" i="14" s="1"/>
  <c r="W221" i="14"/>
  <c r="W220" i="14" s="1"/>
  <c r="W219" i="14" s="1"/>
  <c r="W218" i="14" s="1"/>
  <c r="W217" i="14" s="1"/>
  <c r="R146" i="14"/>
  <c r="R140" i="14" s="1"/>
  <c r="R112" i="14" s="1"/>
  <c r="R63" i="14" s="1"/>
  <c r="J146" i="14"/>
  <c r="J140" i="14" s="1"/>
  <c r="J112" i="14" s="1"/>
  <c r="J63" i="14" s="1"/>
  <c r="U244" i="14"/>
  <c r="U243" i="14" s="1"/>
  <c r="U242" i="14" s="1"/>
  <c r="U241" i="14" s="1"/>
  <c r="W245" i="14"/>
  <c r="W244" i="14" s="1"/>
  <c r="W243" i="14" s="1"/>
  <c r="W242" i="14" s="1"/>
  <c r="W241" i="14" s="1"/>
  <c r="U364" i="14"/>
  <c r="U361" i="14" s="1"/>
  <c r="W365" i="14"/>
  <c r="W364" i="14" s="1"/>
  <c r="W361" i="14" s="1"/>
  <c r="K437" i="14"/>
  <c r="W42" i="14"/>
  <c r="W41" i="14" s="1"/>
  <c r="W40" i="14" s="1"/>
  <c r="U865" i="14"/>
  <c r="U864" i="14" s="1"/>
  <c r="U863" i="14" s="1"/>
  <c r="W866" i="14"/>
  <c r="W865" i="14" s="1"/>
  <c r="W864" i="14" s="1"/>
  <c r="W863" i="14" s="1"/>
  <c r="J1006" i="14"/>
  <c r="J994" i="14" s="1"/>
  <c r="K705" i="14"/>
  <c r="U539" i="14"/>
  <c r="U536" i="14" s="1"/>
  <c r="U535" i="14" s="1"/>
  <c r="U534" i="14" s="1"/>
  <c r="W540" i="14"/>
  <c r="W539" i="14" s="1"/>
  <c r="W536" i="14" s="1"/>
  <c r="W535" i="14" s="1"/>
  <c r="W534" i="14" s="1"/>
  <c r="U458" i="14"/>
  <c r="U457" i="14" s="1"/>
  <c r="U456" i="14" s="1"/>
  <c r="U455" i="14" s="1"/>
  <c r="W459" i="14"/>
  <c r="W458" i="14" s="1"/>
  <c r="W457" i="14" s="1"/>
  <c r="W456" i="14" s="1"/>
  <c r="W455" i="14" s="1"/>
  <c r="Z422" i="14"/>
  <c r="Z421" i="14" s="1"/>
  <c r="Z420" i="14" s="1"/>
  <c r="Z419" i="14" s="1"/>
  <c r="G350" i="14"/>
  <c r="G349" i="14" s="1"/>
  <c r="G343" i="14" s="1"/>
  <c r="G305" i="14" s="1"/>
  <c r="U303" i="14"/>
  <c r="U302" i="14" s="1"/>
  <c r="U301" i="14" s="1"/>
  <c r="U300" i="14" s="1"/>
  <c r="W304" i="14"/>
  <c r="W303" i="14" s="1"/>
  <c r="W302" i="14" s="1"/>
  <c r="W301" i="14" s="1"/>
  <c r="W300" i="14" s="1"/>
  <c r="S188" i="14"/>
  <c r="S187" i="14" s="1"/>
  <c r="S186" i="14" s="1"/>
  <c r="S185" i="14" s="1"/>
  <c r="U181" i="14"/>
  <c r="U180" i="14" s="1"/>
  <c r="U179" i="14" s="1"/>
  <c r="U174" i="14" s="1"/>
  <c r="U173" i="14" s="1"/>
  <c r="AA265" i="14"/>
  <c r="AA264" i="14" s="1"/>
  <c r="AA263" i="14" s="1"/>
  <c r="U495" i="14"/>
  <c r="U494" i="14" s="1"/>
  <c r="U493" i="14" s="1"/>
  <c r="U492" i="14" s="1"/>
  <c r="U491" i="14" s="1"/>
  <c r="W496" i="14"/>
  <c r="W495" i="14" s="1"/>
  <c r="W494" i="14" s="1"/>
  <c r="W493" i="14" s="1"/>
  <c r="W492" i="14" s="1"/>
  <c r="W491" i="14" s="1"/>
  <c r="U106" i="14"/>
  <c r="U105" i="14" s="1"/>
  <c r="U104" i="14" s="1"/>
  <c r="W107" i="14"/>
  <c r="W106" i="14" s="1"/>
  <c r="W105" i="14" s="1"/>
  <c r="W104" i="14" s="1"/>
  <c r="U917" i="14"/>
  <c r="U916" i="14" s="1"/>
  <c r="W918" i="14"/>
  <c r="W917" i="14" s="1"/>
  <c r="W916" i="14" s="1"/>
  <c r="U96" i="14"/>
  <c r="W97" i="14"/>
  <c r="W96" i="14" s="1"/>
  <c r="U321" i="14"/>
  <c r="W322" i="14"/>
  <c r="W321" i="14" s="1"/>
  <c r="U692" i="14"/>
  <c r="U691" i="14" s="1"/>
  <c r="W693" i="14"/>
  <c r="W692" i="14" s="1"/>
  <c r="W691" i="14" s="1"/>
  <c r="W229" i="14"/>
  <c r="W228" i="14" s="1"/>
  <c r="U984" i="14"/>
  <c r="U983" i="14" s="1"/>
  <c r="U982" i="14" s="1"/>
  <c r="U981" i="14" s="1"/>
  <c r="U980" i="14" s="1"/>
  <c r="W985" i="14"/>
  <c r="W984" i="14" s="1"/>
  <c r="W983" i="14" s="1"/>
  <c r="W982" i="14" s="1"/>
  <c r="W981" i="14" s="1"/>
  <c r="W980" i="14" s="1"/>
  <c r="U963" i="14"/>
  <c r="W964" i="14"/>
  <c r="W963" i="14" s="1"/>
  <c r="J862" i="14"/>
  <c r="J861" i="14" s="1"/>
  <c r="U756" i="14"/>
  <c r="W757" i="14"/>
  <c r="W756" i="14" s="1"/>
  <c r="U732" i="14"/>
  <c r="U731" i="14" s="1"/>
  <c r="U730" i="14" s="1"/>
  <c r="U729" i="14" s="1"/>
  <c r="U728" i="14" s="1"/>
  <c r="W733" i="14"/>
  <c r="W732" i="14" s="1"/>
  <c r="W731" i="14" s="1"/>
  <c r="W730" i="14" s="1"/>
  <c r="W729" i="14" s="1"/>
  <c r="W728" i="14" s="1"/>
  <c r="K683" i="14"/>
  <c r="U972" i="14"/>
  <c r="U971" i="14" s="1"/>
  <c r="Z781" i="14"/>
  <c r="Z780" i="14" s="1"/>
  <c r="Z775" i="14" s="1"/>
  <c r="Z774" i="14" s="1"/>
  <c r="Z773" i="14" s="1"/>
  <c r="U744" i="14"/>
  <c r="W745" i="14"/>
  <c r="W744" i="14" s="1"/>
  <c r="N683" i="14"/>
  <c r="U754" i="14"/>
  <c r="W755" i="14"/>
  <c r="W754" i="14" s="1"/>
  <c r="Q517" i="14"/>
  <c r="Q490" i="14" s="1"/>
  <c r="U595" i="14"/>
  <c r="U594" i="14" s="1"/>
  <c r="U593" i="14" s="1"/>
  <c r="U592" i="14" s="1"/>
  <c r="U591" i="14" s="1"/>
  <c r="W596" i="14"/>
  <c r="W595" i="14" s="1"/>
  <c r="W594" i="14" s="1"/>
  <c r="W593" i="14" s="1"/>
  <c r="W592" i="14" s="1"/>
  <c r="W591" i="14" s="1"/>
  <c r="AB422" i="14"/>
  <c r="AB421" i="14" s="1"/>
  <c r="AB420" i="14" s="1"/>
  <c r="AB419" i="14" s="1"/>
  <c r="U143" i="14"/>
  <c r="U142" i="14" s="1"/>
  <c r="U141" i="14" s="1"/>
  <c r="W144" i="14"/>
  <c r="W143" i="14" s="1"/>
  <c r="W142" i="14" s="1"/>
  <c r="W141" i="14" s="1"/>
  <c r="N49" i="14"/>
  <c r="N48" i="14" s="1"/>
  <c r="Z909" i="14"/>
  <c r="Z908" i="14" s="1"/>
  <c r="J172" i="14"/>
  <c r="Y216" i="14"/>
  <c r="U204" i="14"/>
  <c r="U203" i="14" s="1"/>
  <c r="W205" i="14"/>
  <c r="W204" i="14" s="1"/>
  <c r="W203" i="14" s="1"/>
  <c r="U969" i="14"/>
  <c r="W970" i="14"/>
  <c r="W969" i="14" s="1"/>
  <c r="U213" i="14"/>
  <c r="U212" i="14" s="1"/>
  <c r="W214" i="14"/>
  <c r="W213" i="14" s="1"/>
  <c r="W212" i="14" s="1"/>
  <c r="S653" i="14"/>
  <c r="S652" i="14" s="1"/>
  <c r="U296" i="14"/>
  <c r="U293" i="14" s="1"/>
  <c r="U292" i="14" s="1"/>
  <c r="U291" i="14" s="1"/>
  <c r="W297" i="14"/>
  <c r="W296" i="14" s="1"/>
  <c r="W293" i="14" s="1"/>
  <c r="W292" i="14" s="1"/>
  <c r="W291" i="14" s="1"/>
  <c r="U805" i="14"/>
  <c r="U804" i="14" s="1"/>
  <c r="U803" i="14" s="1"/>
  <c r="U802" i="14" s="1"/>
  <c r="U801" i="14" s="1"/>
  <c r="U800" i="14" s="1"/>
  <c r="W806" i="14"/>
  <c r="W805" i="14" s="1"/>
  <c r="W804" i="14" s="1"/>
  <c r="W803" i="14" s="1"/>
  <c r="W802" i="14" s="1"/>
  <c r="W801" i="14" s="1"/>
  <c r="W800" i="14" s="1"/>
  <c r="W174" i="14"/>
  <c r="W173" i="14" s="1"/>
  <c r="Y350" i="14"/>
  <c r="Y349" i="14" s="1"/>
  <c r="Y343" i="14" s="1"/>
  <c r="AA862" i="14"/>
  <c r="AA861" i="14" s="1"/>
  <c r="H167" i="14"/>
  <c r="G517" i="14"/>
  <c r="G490" i="14" s="1"/>
  <c r="T216" i="14"/>
  <c r="N546" i="14"/>
  <c r="N545" i="14" s="1"/>
  <c r="I920" i="14"/>
  <c r="S831" i="14"/>
  <c r="S830" i="14" s="1"/>
  <c r="S829" i="14" s="1"/>
  <c r="Z661" i="14"/>
  <c r="Z660" i="14" s="1"/>
  <c r="I746" i="14"/>
  <c r="I735" i="14" s="1"/>
  <c r="I734" i="14" s="1"/>
  <c r="I649" i="14" s="1"/>
  <c r="I640" i="14" s="1"/>
  <c r="AA146" i="14"/>
  <c r="AA140" i="14" s="1"/>
  <c r="AA112" i="14" s="1"/>
  <c r="AA63" i="14" s="1"/>
  <c r="Z504" i="14"/>
  <c r="Z503" i="14" s="1"/>
  <c r="Q146" i="14"/>
  <c r="Q140" i="14" s="1"/>
  <c r="Q112" i="14" s="1"/>
  <c r="Q63" i="14" s="1"/>
  <c r="T431" i="14"/>
  <c r="I39" i="14"/>
  <c r="G746" i="14"/>
  <c r="G735" i="14" s="1"/>
  <c r="G734" i="14" s="1"/>
  <c r="F146" i="14"/>
  <c r="F140" i="14" s="1"/>
  <c r="F112" i="14" s="1"/>
  <c r="F63" i="14" s="1"/>
  <c r="Z747" i="14"/>
  <c r="K466" i="14"/>
  <c r="K465" i="14" s="1"/>
  <c r="K460" i="14" s="1"/>
  <c r="K454" i="14" s="1"/>
  <c r="F1006" i="14"/>
  <c r="F994" i="14" s="1"/>
  <c r="M829" i="14"/>
  <c r="S525" i="14"/>
  <c r="S524" i="14" s="1"/>
  <c r="S523" i="14" s="1"/>
  <c r="M734" i="14"/>
  <c r="K383" i="14"/>
  <c r="X265" i="14"/>
  <c r="X264" i="14" s="1"/>
  <c r="X263" i="14" s="1"/>
  <c r="X215" i="14" s="1"/>
  <c r="L216" i="14"/>
  <c r="R172" i="14"/>
  <c r="X920" i="14"/>
  <c r="M1006" i="14"/>
  <c r="M995" i="14" s="1"/>
  <c r="L39" i="14"/>
  <c r="N495" i="14"/>
  <c r="N494" i="14" s="1"/>
  <c r="N493" i="14" s="1"/>
  <c r="N492" i="14" s="1"/>
  <c r="N491" i="14" s="1"/>
  <c r="P496" i="14"/>
  <c r="P495" i="14" s="1"/>
  <c r="P494" i="14" s="1"/>
  <c r="P493" i="14" s="1"/>
  <c r="P492" i="14" s="1"/>
  <c r="P491" i="14" s="1"/>
  <c r="N250" i="14"/>
  <c r="N249" i="14" s="1"/>
  <c r="N248" i="14" s="1"/>
  <c r="P251" i="14"/>
  <c r="P250" i="14" s="1"/>
  <c r="P249" i="14" s="1"/>
  <c r="P248" i="14" s="1"/>
  <c r="N1037" i="14"/>
  <c r="N1036" i="14" s="1"/>
  <c r="N1035" i="14" s="1"/>
  <c r="P1038" i="14"/>
  <c r="P1037" i="14" s="1"/>
  <c r="P1036" i="14" s="1"/>
  <c r="P1035" i="14" s="1"/>
  <c r="N972" i="14"/>
  <c r="N971" i="14" s="1"/>
  <c r="P973" i="14"/>
  <c r="P972" i="14" s="1"/>
  <c r="P971" i="14" s="1"/>
  <c r="N744" i="14"/>
  <c r="P745" i="14"/>
  <c r="P744" i="14" s="1"/>
  <c r="N705" i="14"/>
  <c r="P706" i="14"/>
  <c r="P705" i="14" s="1"/>
  <c r="J678" i="14"/>
  <c r="J677" i="14" s="1"/>
  <c r="N381" i="14"/>
  <c r="P382" i="14"/>
  <c r="P381" i="14" s="1"/>
  <c r="N231" i="14"/>
  <c r="N230" i="14" s="1"/>
  <c r="P232" i="14"/>
  <c r="P231" i="14" s="1"/>
  <c r="P230" i="14" s="1"/>
  <c r="N124" i="14"/>
  <c r="N123" i="14" s="1"/>
  <c r="N122" i="14" s="1"/>
  <c r="N121" i="14" s="1"/>
  <c r="P125" i="14"/>
  <c r="P124" i="14" s="1"/>
  <c r="P123" i="14" s="1"/>
  <c r="P122" i="14" s="1"/>
  <c r="P121" i="14" s="1"/>
  <c r="N654" i="14"/>
  <c r="P655" i="14"/>
  <c r="P654" i="14" s="1"/>
  <c r="N543" i="14"/>
  <c r="N542" i="14" s="1"/>
  <c r="N541" i="14" s="1"/>
  <c r="P544" i="14"/>
  <c r="P543" i="14" s="1"/>
  <c r="P542" i="14" s="1"/>
  <c r="P541" i="14" s="1"/>
  <c r="N260" i="14"/>
  <c r="N259" i="14" s="1"/>
  <c r="N258" i="14" s="1"/>
  <c r="N257" i="14" s="1"/>
  <c r="N256" i="14" s="1"/>
  <c r="P261" i="14"/>
  <c r="P260" i="14" s="1"/>
  <c r="P259" i="14" s="1"/>
  <c r="P258" i="14" s="1"/>
  <c r="P257" i="14" s="1"/>
  <c r="P256" i="14" s="1"/>
  <c r="I891" i="14"/>
  <c r="K726" i="14"/>
  <c r="K725" i="14" s="1"/>
  <c r="K724" i="14" s="1"/>
  <c r="K723" i="14" s="1"/>
  <c r="N727" i="14"/>
  <c r="N377" i="14"/>
  <c r="P378" i="14"/>
  <c r="P377" i="14" s="1"/>
  <c r="N885" i="14"/>
  <c r="P886" i="14"/>
  <c r="P885" i="14" s="1"/>
  <c r="N665" i="14"/>
  <c r="P666" i="14"/>
  <c r="P665" i="14" s="1"/>
  <c r="N1041" i="14"/>
  <c r="N1040" i="14" s="1"/>
  <c r="N1039" i="14" s="1"/>
  <c r="P1042" i="14"/>
  <c r="P1041" i="14" s="1"/>
  <c r="P1040" i="14" s="1"/>
  <c r="P1039" i="14" s="1"/>
  <c r="N1012" i="14"/>
  <c r="P1013" i="14"/>
  <c r="P1012" i="14" s="1"/>
  <c r="N887" i="14"/>
  <c r="P888" i="14"/>
  <c r="P887" i="14" s="1"/>
  <c r="N662" i="14"/>
  <c r="P663" i="14"/>
  <c r="P662" i="14" s="1"/>
  <c r="N521" i="14"/>
  <c r="N520" i="14" s="1"/>
  <c r="N519" i="14" s="1"/>
  <c r="N518" i="14" s="1"/>
  <c r="P522" i="14"/>
  <c r="P521" i="14" s="1"/>
  <c r="P520" i="14" s="1"/>
  <c r="P519" i="14" s="1"/>
  <c r="P518" i="14" s="1"/>
  <c r="N528" i="14"/>
  <c r="P529" i="14"/>
  <c r="P528" i="14" s="1"/>
  <c r="K654" i="14"/>
  <c r="N564" i="14"/>
  <c r="N563" i="14" s="1"/>
  <c r="N562" i="14" s="1"/>
  <c r="N561" i="14" s="1"/>
  <c r="N560" i="14" s="1"/>
  <c r="P566" i="14"/>
  <c r="P564" i="14" s="1"/>
  <c r="P563" i="14" s="1"/>
  <c r="P562" i="14" s="1"/>
  <c r="P561" i="14" s="1"/>
  <c r="P560" i="14" s="1"/>
  <c r="N429" i="14"/>
  <c r="N428" i="14" s="1"/>
  <c r="P430" i="14"/>
  <c r="P429" i="14" s="1"/>
  <c r="P428" i="14" s="1"/>
  <c r="I431" i="14"/>
  <c r="H694" i="14"/>
  <c r="H690" i="14" s="1"/>
  <c r="N463" i="14"/>
  <c r="N462" i="14" s="1"/>
  <c r="N461" i="14" s="1"/>
  <c r="P464" i="14"/>
  <c r="P463" i="14" s="1"/>
  <c r="P462" i="14" s="1"/>
  <c r="P461" i="14" s="1"/>
  <c r="N403" i="14"/>
  <c r="N402" i="14" s="1"/>
  <c r="N401" i="14" s="1"/>
  <c r="N400" i="14" s="1"/>
  <c r="P404" i="14"/>
  <c r="P403" i="14" s="1"/>
  <c r="P402" i="14" s="1"/>
  <c r="P401" i="14" s="1"/>
  <c r="P400" i="14" s="1"/>
  <c r="N386" i="14"/>
  <c r="N383" i="14" s="1"/>
  <c r="P387" i="14"/>
  <c r="P386" i="14" s="1"/>
  <c r="P383" i="14" s="1"/>
  <c r="K260" i="14"/>
  <c r="K259" i="14" s="1"/>
  <c r="K258" i="14" s="1"/>
  <c r="K257" i="14" s="1"/>
  <c r="K256" i="14" s="1"/>
  <c r="N362" i="14"/>
  <c r="P363" i="14"/>
  <c r="P362" i="14" s="1"/>
  <c r="N154" i="14"/>
  <c r="P155" i="14"/>
  <c r="P154" i="14" s="1"/>
  <c r="N296" i="14"/>
  <c r="P297" i="14"/>
  <c r="P296" i="14" s="1"/>
  <c r="N170" i="14"/>
  <c r="P171" i="14"/>
  <c r="P170" i="14" s="1"/>
  <c r="N204" i="14"/>
  <c r="P205" i="14"/>
  <c r="P204" i="14" s="1"/>
  <c r="N152" i="14"/>
  <c r="P153" i="14"/>
  <c r="P152" i="14" s="1"/>
  <c r="N119" i="14"/>
  <c r="N118" i="14" s="1"/>
  <c r="P120" i="14"/>
  <c r="P119" i="14" s="1"/>
  <c r="P118" i="14" s="1"/>
  <c r="N22" i="14"/>
  <c r="P22" i="14"/>
  <c r="N72" i="14"/>
  <c r="N71" i="14" s="1"/>
  <c r="N70" i="14" s="1"/>
  <c r="N69" i="14" s="1"/>
  <c r="P73" i="14"/>
  <c r="P72" i="14" s="1"/>
  <c r="P71" i="14" s="1"/>
  <c r="P70" i="14" s="1"/>
  <c r="P69" i="14" s="1"/>
  <c r="N43" i="14"/>
  <c r="P44" i="14"/>
  <c r="P43" i="14" s="1"/>
  <c r="L920" i="14"/>
  <c r="N1010" i="14"/>
  <c r="P1011" i="14"/>
  <c r="P1010" i="14" s="1"/>
  <c r="R862" i="14"/>
  <c r="R861" i="14" s="1"/>
  <c r="N787" i="14"/>
  <c r="P788" i="14"/>
  <c r="P787" i="14" s="1"/>
  <c r="Y651" i="14"/>
  <c r="Y650" i="14" s="1"/>
  <c r="X746" i="14"/>
  <c r="X735" i="14" s="1"/>
  <c r="X734" i="14" s="1"/>
  <c r="H536" i="14"/>
  <c r="H535" i="14" s="1"/>
  <c r="H534" i="14" s="1"/>
  <c r="H517" i="14" s="1"/>
  <c r="N213" i="14"/>
  <c r="N212" i="14" s="1"/>
  <c r="P214" i="14"/>
  <c r="P213" i="14" s="1"/>
  <c r="P212" i="14" s="1"/>
  <c r="N192" i="14"/>
  <c r="P193" i="14"/>
  <c r="P192" i="14" s="1"/>
  <c r="P188" i="14" s="1"/>
  <c r="P187" i="14" s="1"/>
  <c r="N210" i="14"/>
  <c r="P211" i="14"/>
  <c r="P210" i="14" s="1"/>
  <c r="N82" i="14"/>
  <c r="P83" i="14"/>
  <c r="P82" i="14" s="1"/>
  <c r="N110" i="14"/>
  <c r="N109" i="14" s="1"/>
  <c r="N108" i="14" s="1"/>
  <c r="P111" i="14"/>
  <c r="P110" i="14" s="1"/>
  <c r="N226" i="14"/>
  <c r="P227" i="14"/>
  <c r="P226" i="14" s="1"/>
  <c r="N646" i="14"/>
  <c r="N645" i="14" s="1"/>
  <c r="N644" i="14" s="1"/>
  <c r="N643" i="14" s="1"/>
  <c r="N642" i="14" s="1"/>
  <c r="N641" i="14" s="1"/>
  <c r="P647" i="14"/>
  <c r="P646" i="14" s="1"/>
  <c r="P645" i="14" s="1"/>
  <c r="P644" i="14" s="1"/>
  <c r="P643" i="14" s="1"/>
  <c r="P642" i="14" s="1"/>
  <c r="P641" i="14" s="1"/>
  <c r="R892" i="14"/>
  <c r="R891" i="14" s="1"/>
  <c r="N357" i="14"/>
  <c r="P358" i="14"/>
  <c r="P357" i="14" s="1"/>
  <c r="N390" i="14"/>
  <c r="K389" i="14"/>
  <c r="K388" i="14" s="1"/>
  <c r="P601" i="14"/>
  <c r="N86" i="14"/>
  <c r="P87" i="14"/>
  <c r="P86" i="14" s="1"/>
  <c r="N958" i="14"/>
  <c r="N957" i="14" s="1"/>
  <c r="N956" i="14" s="1"/>
  <c r="N955" i="14" s="1"/>
  <c r="P959" i="14"/>
  <c r="P958" i="14" s="1"/>
  <c r="P957" i="14" s="1"/>
  <c r="P956" i="14" s="1"/>
  <c r="P955" i="14" s="1"/>
  <c r="N1023" i="14"/>
  <c r="N1022" i="14" s="1"/>
  <c r="N1021" i="14" s="1"/>
  <c r="P1024" i="14"/>
  <c r="P1023" i="14" s="1"/>
  <c r="P1022" i="14" s="1"/>
  <c r="P1021" i="14" s="1"/>
  <c r="N944" i="14"/>
  <c r="N943" i="14" s="1"/>
  <c r="N942" i="14" s="1"/>
  <c r="N941" i="14" s="1"/>
  <c r="N940" i="14" s="1"/>
  <c r="P945" i="14"/>
  <c r="P944" i="14" s="1"/>
  <c r="P943" i="14" s="1"/>
  <c r="P942" i="14" s="1"/>
  <c r="P941" i="14" s="1"/>
  <c r="P940" i="14" s="1"/>
  <c r="N1004" i="14"/>
  <c r="P1005" i="14"/>
  <c r="P1004" i="14" s="1"/>
  <c r="N571" i="14"/>
  <c r="N570" i="14" s="1"/>
  <c r="N569" i="14" s="1"/>
  <c r="N568" i="14" s="1"/>
  <c r="N567" i="14" s="1"/>
  <c r="P572" i="14"/>
  <c r="P571" i="14" s="1"/>
  <c r="P570" i="14" s="1"/>
  <c r="P569" i="14" s="1"/>
  <c r="P568" i="14" s="1"/>
  <c r="P567" i="14" s="1"/>
  <c r="N317" i="14"/>
  <c r="P319" i="14"/>
  <c r="P317" i="14" s="1"/>
  <c r="N279" i="14"/>
  <c r="P280" i="14"/>
  <c r="P279" i="14" s="1"/>
  <c r="N208" i="14"/>
  <c r="P209" i="14"/>
  <c r="P208" i="14" s="1"/>
  <c r="N834" i="14"/>
  <c r="P835" i="14"/>
  <c r="P834" i="14" s="1"/>
  <c r="N314" i="14"/>
  <c r="P315" i="14"/>
  <c r="P314" i="14" s="1"/>
  <c r="P174" i="14"/>
  <c r="P173" i="14" s="1"/>
  <c r="N858" i="14"/>
  <c r="N857" i="14" s="1"/>
  <c r="N856" i="14" s="1"/>
  <c r="P859" i="14"/>
  <c r="P858" i="14" s="1"/>
  <c r="P857" i="14" s="1"/>
  <c r="P856" i="14" s="1"/>
  <c r="N964" i="14"/>
  <c r="K963" i="14"/>
  <c r="N852" i="14"/>
  <c r="P853" i="14"/>
  <c r="P852" i="14" s="1"/>
  <c r="N879" i="14"/>
  <c r="P880" i="14"/>
  <c r="P879" i="14" s="1"/>
  <c r="N926" i="14"/>
  <c r="N925" i="14" s="1"/>
  <c r="N924" i="14" s="1"/>
  <c r="N923" i="14" s="1"/>
  <c r="N922" i="14" s="1"/>
  <c r="N921" i="14" s="1"/>
  <c r="P927" i="14"/>
  <c r="P926" i="14" s="1"/>
  <c r="P925" i="14" s="1"/>
  <c r="P924" i="14" s="1"/>
  <c r="P923" i="14" s="1"/>
  <c r="P922" i="14" s="1"/>
  <c r="P921" i="14" s="1"/>
  <c r="N798" i="14"/>
  <c r="N797" i="14" s="1"/>
  <c r="N796" i="14" s="1"/>
  <c r="N795" i="14" s="1"/>
  <c r="N794" i="14" s="1"/>
  <c r="P799" i="14"/>
  <c r="P798" i="14" s="1"/>
  <c r="N784" i="14"/>
  <c r="P785" i="14"/>
  <c r="P784" i="14" s="1"/>
  <c r="G651" i="14"/>
  <c r="G650" i="14" s="1"/>
  <c r="X1006" i="14"/>
  <c r="X995" i="14" s="1"/>
  <c r="K885" i="14"/>
  <c r="N1000" i="14"/>
  <c r="P1001" i="14"/>
  <c r="P1000" i="14" s="1"/>
  <c r="H901" i="14"/>
  <c r="H900" i="14" s="1"/>
  <c r="H892" i="14" s="1"/>
  <c r="H891" i="14" s="1"/>
  <c r="N875" i="14"/>
  <c r="P876" i="14"/>
  <c r="P875" i="14" s="1"/>
  <c r="N895" i="14"/>
  <c r="P896" i="14"/>
  <c r="P895" i="14" s="1"/>
  <c r="N917" i="14"/>
  <c r="N916" i="14" s="1"/>
  <c r="P918" i="14"/>
  <c r="P917" i="14" s="1"/>
  <c r="P916" i="14" s="1"/>
  <c r="M678" i="14"/>
  <c r="M677" i="14" s="1"/>
  <c r="N675" i="14"/>
  <c r="N674" i="14" s="1"/>
  <c r="N673" i="14" s="1"/>
  <c r="N672" i="14" s="1"/>
  <c r="P676" i="14"/>
  <c r="P675" i="14" s="1"/>
  <c r="P674" i="14" s="1"/>
  <c r="P673" i="14" s="1"/>
  <c r="P672" i="14" s="1"/>
  <c r="N615" i="14"/>
  <c r="N614" i="14" s="1"/>
  <c r="N613" i="14" s="1"/>
  <c r="N612" i="14" s="1"/>
  <c r="N537" i="14"/>
  <c r="P538" i="14"/>
  <c r="P537" i="14" s="1"/>
  <c r="S399" i="14"/>
  <c r="N748" i="14"/>
  <c r="P749" i="14"/>
  <c r="P748" i="14" s="1"/>
  <c r="R517" i="14"/>
  <c r="R490" i="14" s="1"/>
  <c r="N610" i="14"/>
  <c r="N609" i="14" s="1"/>
  <c r="N608" i="14" s="1"/>
  <c r="P611" i="14"/>
  <c r="P610" i="14" s="1"/>
  <c r="P609" i="14" s="1"/>
  <c r="P608" i="14" s="1"/>
  <c r="Z383" i="14"/>
  <c r="K192" i="14"/>
  <c r="K188" i="14" s="1"/>
  <c r="K187" i="14" s="1"/>
  <c r="K274" i="14"/>
  <c r="K213" i="14"/>
  <c r="K212" i="14" s="1"/>
  <c r="AA350" i="14"/>
  <c r="AA349" i="14" s="1"/>
  <c r="AA343" i="14" s="1"/>
  <c r="AA305" i="14" s="1"/>
  <c r="S273" i="14"/>
  <c r="N254" i="14"/>
  <c r="N253" i="14" s="1"/>
  <c r="N252" i="14" s="1"/>
  <c r="P255" i="14"/>
  <c r="P254" i="14" s="1"/>
  <c r="P253" i="14" s="1"/>
  <c r="P252" i="14" s="1"/>
  <c r="N181" i="14"/>
  <c r="N180" i="14" s="1"/>
  <c r="N179" i="14" s="1"/>
  <c r="N174" i="14" s="1"/>
  <c r="N173" i="14" s="1"/>
  <c r="N148" i="14"/>
  <c r="P149" i="14"/>
  <c r="P148" i="14" s="1"/>
  <c r="K91" i="14"/>
  <c r="N59" i="14"/>
  <c r="P60" i="14"/>
  <c r="P59" i="14" s="1"/>
  <c r="N31" i="14"/>
  <c r="N30" i="14" s="1"/>
  <c r="N29" i="14" s="1"/>
  <c r="P32" i="14"/>
  <c r="P31" i="14" s="1"/>
  <c r="P30" i="14" s="1"/>
  <c r="P29" i="14" s="1"/>
  <c r="N990" i="14"/>
  <c r="N989" i="14" s="1"/>
  <c r="N988" i="14" s="1"/>
  <c r="N987" i="14" s="1"/>
  <c r="N986" i="14" s="1"/>
  <c r="P991" i="14"/>
  <c r="P990" i="14" s="1"/>
  <c r="P989" i="14" s="1"/>
  <c r="P988" i="14" s="1"/>
  <c r="P987" i="14" s="1"/>
  <c r="P986" i="14" s="1"/>
  <c r="N760" i="14"/>
  <c r="P761" i="14"/>
  <c r="P760" i="14" s="1"/>
  <c r="N738" i="14"/>
  <c r="P739" i="14"/>
  <c r="P738" i="14" s="1"/>
  <c r="J651" i="14"/>
  <c r="J650" i="14" s="1"/>
  <c r="N507" i="14"/>
  <c r="P508" i="14"/>
  <c r="P507" i="14" s="1"/>
  <c r="J265" i="14"/>
  <c r="J264" i="14" s="1"/>
  <c r="J263" i="14" s="1"/>
  <c r="N196" i="14"/>
  <c r="N195" i="14" s="1"/>
  <c r="N194" i="14" s="1"/>
  <c r="P197" i="14"/>
  <c r="P196" i="14" s="1"/>
  <c r="P195" i="14" s="1"/>
  <c r="P194" i="14" s="1"/>
  <c r="N288" i="14"/>
  <c r="N287" i="14" s="1"/>
  <c r="N286" i="14" s="1"/>
  <c r="N285" i="14" s="1"/>
  <c r="P289" i="14"/>
  <c r="P288" i="14" s="1"/>
  <c r="P287" i="14" s="1"/>
  <c r="P286" i="14" s="1"/>
  <c r="P285" i="14" s="1"/>
  <c r="N393" i="14"/>
  <c r="N392" i="14" s="1"/>
  <c r="N391" i="14" s="1"/>
  <c r="P394" i="14"/>
  <c r="P393" i="14" s="1"/>
  <c r="P392" i="14" s="1"/>
  <c r="P391" i="14" s="1"/>
  <c r="N294" i="14"/>
  <c r="P295" i="14"/>
  <c r="P294" i="14" s="1"/>
  <c r="J829" i="14"/>
  <c r="Y1006" i="14"/>
  <c r="Y994" i="14" s="1"/>
  <c r="M265" i="14"/>
  <c r="M264" i="14" s="1"/>
  <c r="M263" i="14" s="1"/>
  <c r="K412" i="14"/>
  <c r="K411" i="14" s="1"/>
  <c r="K410" i="14" s="1"/>
  <c r="N413" i="14"/>
  <c r="K707" i="14"/>
  <c r="N708" i="14"/>
  <c r="AB747" i="14"/>
  <c r="AB746" i="14" s="1"/>
  <c r="N509" i="14"/>
  <c r="P510" i="14"/>
  <c r="P509" i="14" s="1"/>
  <c r="N867" i="14"/>
  <c r="P868" i="14"/>
  <c r="P867" i="14" s="1"/>
  <c r="N847" i="14"/>
  <c r="K846" i="14"/>
  <c r="K845" i="14" s="1"/>
  <c r="K844" i="14" s="1"/>
  <c r="K843" i="14" s="1"/>
  <c r="K842" i="14" s="1"/>
  <c r="H42" i="14"/>
  <c r="H41" i="14" s="1"/>
  <c r="H40" i="14" s="1"/>
  <c r="H39" i="14" s="1"/>
  <c r="N417" i="14"/>
  <c r="N416" i="14" s="1"/>
  <c r="N415" i="14" s="1"/>
  <c r="N414" i="14" s="1"/>
  <c r="P418" i="14"/>
  <c r="P417" i="14" s="1"/>
  <c r="P416" i="14" s="1"/>
  <c r="P415" i="14" s="1"/>
  <c r="P414" i="14" s="1"/>
  <c r="N637" i="14"/>
  <c r="N636" i="14" s="1"/>
  <c r="N635" i="14" s="1"/>
  <c r="N634" i="14" s="1"/>
  <c r="N633" i="14" s="1"/>
  <c r="N632" i="14" s="1"/>
  <c r="P638" i="14"/>
  <c r="P637" i="14" s="1"/>
  <c r="P636" i="14" s="1"/>
  <c r="P635" i="14" s="1"/>
  <c r="P634" i="14" s="1"/>
  <c r="P633" i="14" s="1"/>
  <c r="P632" i="14" s="1"/>
  <c r="N341" i="14"/>
  <c r="N340" i="14" s="1"/>
  <c r="P342" i="14"/>
  <c r="P341" i="14" s="1"/>
  <c r="P340" i="14" s="1"/>
  <c r="N27" i="14"/>
  <c r="P28" i="14"/>
  <c r="P27" i="14" s="1"/>
  <c r="N681" i="14"/>
  <c r="P682" i="14"/>
  <c r="P681" i="14" s="1"/>
  <c r="N699" i="14"/>
  <c r="P700" i="14"/>
  <c r="P699" i="14" s="1"/>
  <c r="N244" i="14"/>
  <c r="N243" i="14" s="1"/>
  <c r="N242" i="14" s="1"/>
  <c r="N241" i="14" s="1"/>
  <c r="P245" i="14"/>
  <c r="P244" i="14" s="1"/>
  <c r="P243" i="14" s="1"/>
  <c r="P242" i="14" s="1"/>
  <c r="P241" i="14" s="1"/>
  <c r="N334" i="14"/>
  <c r="N330" i="14" s="1"/>
  <c r="P335" i="14"/>
  <c r="P334" i="14" s="1"/>
  <c r="P330" i="14" s="1"/>
  <c r="N206" i="14"/>
  <c r="P207" i="14"/>
  <c r="P206" i="14" s="1"/>
  <c r="N347" i="14"/>
  <c r="N346" i="14" s="1"/>
  <c r="N345" i="14" s="1"/>
  <c r="N344" i="14" s="1"/>
  <c r="P348" i="14"/>
  <c r="P347" i="14" s="1"/>
  <c r="P346" i="14" s="1"/>
  <c r="P345" i="14" s="1"/>
  <c r="P344" i="14" s="1"/>
  <c r="N902" i="14"/>
  <c r="P905" i="14"/>
  <c r="P902" i="14" s="1"/>
  <c r="N906" i="14"/>
  <c r="P907" i="14"/>
  <c r="P906" i="14" s="1"/>
  <c r="Z753" i="14"/>
  <c r="N754" i="14"/>
  <c r="P755" i="14"/>
  <c r="P754" i="14" s="1"/>
  <c r="AB737" i="14"/>
  <c r="AB736" i="14" s="1"/>
  <c r="N883" i="14"/>
  <c r="P884" i="14"/>
  <c r="P883" i="14" s="1"/>
  <c r="N782" i="14"/>
  <c r="P783" i="14"/>
  <c r="P782" i="14" s="1"/>
  <c r="N692" i="14"/>
  <c r="N691" i="14" s="1"/>
  <c r="P693" i="14"/>
  <c r="P692" i="14" s="1"/>
  <c r="P691" i="14" s="1"/>
  <c r="N669" i="14"/>
  <c r="P670" i="14"/>
  <c r="P669" i="14" s="1"/>
  <c r="N656" i="14"/>
  <c r="P657" i="14"/>
  <c r="P656" i="14" s="1"/>
  <c r="N532" i="14"/>
  <c r="N531" i="14" s="1"/>
  <c r="N530" i="14" s="1"/>
  <c r="P533" i="14"/>
  <c r="P532" i="14" s="1"/>
  <c r="P531" i="14" s="1"/>
  <c r="P530" i="14" s="1"/>
  <c r="N701" i="14"/>
  <c r="P702" i="14"/>
  <c r="P701" i="14" s="1"/>
  <c r="N825" i="14"/>
  <c r="P826" i="14"/>
  <c r="P825" i="14" s="1"/>
  <c r="N366" i="14"/>
  <c r="P367" i="14"/>
  <c r="P366" i="14" s="1"/>
  <c r="K270" i="14"/>
  <c r="K269" i="14" s="1"/>
  <c r="N325" i="14"/>
  <c r="P326" i="14"/>
  <c r="P325" i="14" s="1"/>
  <c r="N283" i="14"/>
  <c r="N282" i="14" s="1"/>
  <c r="N281" i="14" s="1"/>
  <c r="P284" i="14"/>
  <c r="P283" i="14" s="1"/>
  <c r="P282" i="14" s="1"/>
  <c r="P281" i="14" s="1"/>
  <c r="N267" i="14"/>
  <c r="P268" i="14"/>
  <c r="P267" i="14" s="1"/>
  <c r="N220" i="14"/>
  <c r="P221" i="14"/>
  <c r="P220" i="14" s="1"/>
  <c r="N129" i="14"/>
  <c r="P131" i="14"/>
  <c r="P129" i="14" s="1"/>
  <c r="N91" i="14"/>
  <c r="P92" i="14"/>
  <c r="P91" i="14" s="1"/>
  <c r="N52" i="14"/>
  <c r="N51" i="14" s="1"/>
  <c r="N50" i="14" s="1"/>
  <c r="P53" i="14"/>
  <c r="P52" i="14" s="1"/>
  <c r="P51" i="14" s="1"/>
  <c r="P50" i="14" s="1"/>
  <c r="N938" i="14"/>
  <c r="N937" i="14" s="1"/>
  <c r="N936" i="14" s="1"/>
  <c r="N935" i="14" s="1"/>
  <c r="P939" i="14"/>
  <c r="P938" i="14" s="1"/>
  <c r="P937" i="14" s="1"/>
  <c r="P936" i="14" s="1"/>
  <c r="P935" i="14" s="1"/>
  <c r="I517" i="14"/>
  <c r="I490" i="14" s="1"/>
  <c r="N688" i="14"/>
  <c r="N687" i="14" s="1"/>
  <c r="P689" i="14"/>
  <c r="P688" i="14" s="1"/>
  <c r="P687" i="14" s="1"/>
  <c r="N274" i="14"/>
  <c r="P275" i="14"/>
  <c r="P274" i="14" s="1"/>
  <c r="N276" i="14"/>
  <c r="P277" i="14"/>
  <c r="P276" i="14" s="1"/>
  <c r="N224" i="14"/>
  <c r="P225" i="14"/>
  <c r="P224" i="14" s="1"/>
  <c r="Q39" i="14"/>
  <c r="F350" i="14"/>
  <c r="F349" i="14" s="1"/>
  <c r="F343" i="14" s="1"/>
  <c r="F305" i="14" s="1"/>
  <c r="F829" i="14"/>
  <c r="X892" i="14"/>
  <c r="X891" i="14" s="1"/>
  <c r="G1006" i="14"/>
  <c r="G994" i="14" s="1"/>
  <c r="N379" i="14"/>
  <c r="P380" i="14"/>
  <c r="P379" i="14" s="1"/>
  <c r="K854" i="14"/>
  <c r="K851" i="14" s="1"/>
  <c r="K850" i="14" s="1"/>
  <c r="K849" i="14" s="1"/>
  <c r="K848" i="14" s="1"/>
  <c r="N855" i="14"/>
  <c r="N467" i="14"/>
  <c r="P468" i="14"/>
  <c r="P467" i="14" s="1"/>
  <c r="N46" i="14"/>
  <c r="P47" i="14"/>
  <c r="P46" i="14" s="1"/>
  <c r="N827" i="14"/>
  <c r="P828" i="14"/>
  <c r="P827" i="14" s="1"/>
  <c r="AB1031" i="14"/>
  <c r="Z1030" i="14"/>
  <c r="Z1027" i="14" s="1"/>
  <c r="G1045" i="14"/>
  <c r="T678" i="14"/>
  <c r="T677" i="14" s="1"/>
  <c r="X829" i="14"/>
  <c r="G862" i="14"/>
  <c r="G861" i="14" s="1"/>
  <c r="M517" i="14"/>
  <c r="M490" i="14" s="1"/>
  <c r="T862" i="14"/>
  <c r="T861" i="14" s="1"/>
  <c r="R431" i="14"/>
  <c r="L862" i="14"/>
  <c r="L861" i="14" s="1"/>
  <c r="Y829" i="14"/>
  <c r="S309" i="14"/>
  <c r="S308" i="14" s="1"/>
  <c r="S307" i="14" s="1"/>
  <c r="S306" i="14" s="1"/>
  <c r="H309" i="14"/>
  <c r="H308" i="14" s="1"/>
  <c r="H307" i="14" s="1"/>
  <c r="H306" i="14" s="1"/>
  <c r="H266" i="14"/>
  <c r="H265" i="14" s="1"/>
  <c r="H264" i="14" s="1"/>
  <c r="H263" i="14" s="1"/>
  <c r="G216" i="14"/>
  <c r="M172" i="14"/>
  <c r="S114" i="14"/>
  <c r="S113" i="14" s="1"/>
  <c r="T892" i="14"/>
  <c r="T891" i="14" s="1"/>
  <c r="M146" i="14"/>
  <c r="M140" i="14" s="1"/>
  <c r="M112" i="14" s="1"/>
  <c r="M63" i="14" s="1"/>
  <c r="T172" i="14"/>
  <c r="Q172" i="14"/>
  <c r="X146" i="14"/>
  <c r="X140" i="14" s="1"/>
  <c r="X112" i="14" s="1"/>
  <c r="X63" i="14" s="1"/>
  <c r="Y172" i="14"/>
  <c r="AA517" i="14"/>
  <c r="AA490" i="14" s="1"/>
  <c r="L678" i="14"/>
  <c r="L677" i="14" s="1"/>
  <c r="L172" i="14"/>
  <c r="R920" i="14"/>
  <c r="Y265" i="14"/>
  <c r="Y264" i="14" s="1"/>
  <c r="Y263" i="14" s="1"/>
  <c r="F1044" i="14"/>
  <c r="F1048" i="14" s="1"/>
  <c r="S1015" i="14"/>
  <c r="S892" i="14"/>
  <c r="S891" i="14" s="1"/>
  <c r="F746" i="14"/>
  <c r="F735" i="14" s="1"/>
  <c r="F734" i="14" s="1"/>
  <c r="AB781" i="14"/>
  <c r="AB780" i="14" s="1"/>
  <c r="AB775" i="14" s="1"/>
  <c r="Y678" i="14"/>
  <c r="Y677" i="14" s="1"/>
  <c r="L660" i="14"/>
  <c r="L651" i="14" s="1"/>
  <c r="L650" i="14" s="1"/>
  <c r="S559" i="14"/>
  <c r="S558" i="14" s="1"/>
  <c r="I350" i="14"/>
  <c r="I349" i="14" s="1"/>
  <c r="I343" i="14" s="1"/>
  <c r="I305" i="14" s="1"/>
  <c r="AB351" i="14"/>
  <c r="AB350" i="14" s="1"/>
  <c r="AB349" i="14" s="1"/>
  <c r="AB343" i="14" s="1"/>
  <c r="K330" i="14"/>
  <c r="K329" i="14" s="1"/>
  <c r="K328" i="14" s="1"/>
  <c r="K327" i="14" s="1"/>
  <c r="K219" i="14"/>
  <c r="K218" i="14" s="1"/>
  <c r="K217" i="14" s="1"/>
  <c r="Y862" i="14"/>
  <c r="Y861" i="14" s="1"/>
  <c r="G829" i="14"/>
  <c r="Q829" i="14"/>
  <c r="X350" i="14"/>
  <c r="X349" i="14" s="1"/>
  <c r="X343" i="14" s="1"/>
  <c r="X305" i="14" s="1"/>
  <c r="F431" i="14"/>
  <c r="M216" i="14"/>
  <c r="S329" i="14"/>
  <c r="S328" i="14" s="1"/>
  <c r="S327" i="14" s="1"/>
  <c r="S229" i="14"/>
  <c r="S228" i="14" s="1"/>
  <c r="AA216" i="14"/>
  <c r="Q1006" i="14"/>
  <c r="F892" i="14"/>
  <c r="F891" i="14" s="1"/>
  <c r="AA678" i="14"/>
  <c r="AA677" i="14" s="1"/>
  <c r="I172" i="14"/>
  <c r="R216" i="14"/>
  <c r="Q862" i="14"/>
  <c r="Q861" i="14" s="1"/>
  <c r="S356" i="14"/>
  <c r="G172" i="14"/>
  <c r="X172" i="14"/>
  <c r="Y146" i="14"/>
  <c r="Y140" i="14" s="1"/>
  <c r="Y112" i="14" s="1"/>
  <c r="Y63" i="14" s="1"/>
  <c r="Q350" i="14"/>
  <c r="Q349" i="14" s="1"/>
  <c r="Q343" i="14" s="1"/>
  <c r="Q305" i="14" s="1"/>
  <c r="Z680" i="14"/>
  <c r="Z679" i="14" s="1"/>
  <c r="Y39" i="14"/>
  <c r="Z870" i="14"/>
  <c r="Z869" i="14" s="1"/>
  <c r="Z737" i="14"/>
  <c r="Z736" i="14" s="1"/>
  <c r="H864" i="14"/>
  <c r="H863" i="14" s="1"/>
  <c r="H764" i="14"/>
  <c r="H763" i="14" s="1"/>
  <c r="L746" i="14"/>
  <c r="L735" i="14" s="1"/>
  <c r="L734" i="14" s="1"/>
  <c r="H506" i="14"/>
  <c r="H505" i="14" s="1"/>
  <c r="H504" i="14" s="1"/>
  <c r="H503" i="14" s="1"/>
  <c r="K174" i="14"/>
  <c r="K173" i="14" s="1"/>
  <c r="AA829" i="14"/>
  <c r="R651" i="14"/>
  <c r="R650" i="14" s="1"/>
  <c r="L517" i="14"/>
  <c r="L490" i="14" s="1"/>
  <c r="Z517" i="14"/>
  <c r="G39" i="14"/>
  <c r="J350" i="14"/>
  <c r="J349" i="14" s="1"/>
  <c r="J343" i="14" s="1"/>
  <c r="J305" i="14" s="1"/>
  <c r="F215" i="14"/>
  <c r="AB186" i="14"/>
  <c r="AB185" i="14" s="1"/>
  <c r="M39" i="14"/>
  <c r="J216" i="14"/>
  <c r="AA172" i="14"/>
  <c r="S147" i="14"/>
  <c r="N793" i="14"/>
  <c r="K792" i="14"/>
  <c r="K791" i="14" s="1"/>
  <c r="K790" i="14" s="1"/>
  <c r="K789" i="14" s="1"/>
  <c r="N476" i="14"/>
  <c r="K475" i="14"/>
  <c r="K474" i="14" s="1"/>
  <c r="K473" i="14" s="1"/>
  <c r="K472" i="14" s="1"/>
  <c r="K471" i="14" s="1"/>
  <c r="N409" i="14"/>
  <c r="K408" i="14"/>
  <c r="K407" i="14" s="1"/>
  <c r="K406" i="14" s="1"/>
  <c r="N235" i="14"/>
  <c r="K234" i="14"/>
  <c r="K233" i="14" s="1"/>
  <c r="K229" i="14" s="1"/>
  <c r="K228" i="14" s="1"/>
  <c r="T1006" i="14"/>
  <c r="T994" i="14" s="1"/>
  <c r="AB961" i="14"/>
  <c r="AB960" i="14" s="1"/>
  <c r="M953" i="14"/>
  <c r="M920" i="14" s="1"/>
  <c r="AA920" i="14"/>
  <c r="F862" i="14"/>
  <c r="F861" i="14" s="1"/>
  <c r="Z559" i="14"/>
  <c r="Z558" i="14" s="1"/>
  <c r="M431" i="14"/>
  <c r="S422" i="14"/>
  <c r="S421" i="14" s="1"/>
  <c r="S420" i="14" s="1"/>
  <c r="S419" i="14" s="1"/>
  <c r="H203" i="14"/>
  <c r="H202" i="14" s="1"/>
  <c r="H201" i="14" s="1"/>
  <c r="H200" i="14" s="1"/>
  <c r="S21" i="14"/>
  <c r="S20" i="14" s="1"/>
  <c r="S19" i="14" s="1"/>
  <c r="S18" i="14" s="1"/>
  <c r="Q216" i="14"/>
  <c r="N360" i="14"/>
  <c r="K359" i="14"/>
  <c r="K356" i="14" s="1"/>
  <c r="L1006" i="14"/>
  <c r="L994" i="14" s="1"/>
  <c r="Y953" i="14"/>
  <c r="Y920" i="14" s="1"/>
  <c r="J961" i="14"/>
  <c r="J960" i="14" s="1"/>
  <c r="J954" i="14" s="1"/>
  <c r="J953" i="14" s="1"/>
  <c r="J920" i="14" s="1"/>
  <c r="G920" i="14"/>
  <c r="Q920" i="14"/>
  <c r="Z878" i="14"/>
  <c r="Z877" i="14" s="1"/>
  <c r="S694" i="14"/>
  <c r="S690" i="14" s="1"/>
  <c r="R678" i="14"/>
  <c r="R677" i="14" s="1"/>
  <c r="K601" i="14"/>
  <c r="K600" i="14" s="1"/>
  <c r="K599" i="14" s="1"/>
  <c r="K590" i="14" s="1"/>
  <c r="K589" i="14" s="1"/>
  <c r="AB504" i="14"/>
  <c r="AB503" i="14" s="1"/>
  <c r="H376" i="14"/>
  <c r="H441" i="14"/>
  <c r="H434" i="14" s="1"/>
  <c r="H433" i="14" s="1"/>
  <c r="H432" i="14" s="1"/>
  <c r="T350" i="14"/>
  <c r="T349" i="14" s="1"/>
  <c r="T343" i="14" s="1"/>
  <c r="T305" i="14" s="1"/>
  <c r="Z160" i="14"/>
  <c r="N985" i="14"/>
  <c r="K984" i="14"/>
  <c r="K983" i="14" s="1"/>
  <c r="K982" i="14" s="1"/>
  <c r="K981" i="14" s="1"/>
  <c r="K980" i="14" s="1"/>
  <c r="S999" i="14"/>
  <c r="S998" i="14" s="1"/>
  <c r="S997" i="14" s="1"/>
  <c r="S996" i="14" s="1"/>
  <c r="Z833" i="14"/>
  <c r="Z832" i="14" s="1"/>
  <c r="Z831" i="14" s="1"/>
  <c r="Z830" i="14" s="1"/>
  <c r="Q678" i="14"/>
  <c r="Q677" i="14" s="1"/>
  <c r="N716" i="14"/>
  <c r="K715" i="14"/>
  <c r="K714" i="14" s="1"/>
  <c r="K713" i="14" s="1"/>
  <c r="K712" i="14" s="1"/>
  <c r="I216" i="14"/>
  <c r="AA651" i="14"/>
  <c r="AA650" i="14" s="1"/>
  <c r="AA431" i="14"/>
  <c r="AB229" i="14"/>
  <c r="AB228" i="14" s="1"/>
  <c r="AB216" i="14" s="1"/>
  <c r="Z42" i="14"/>
  <c r="Z41" i="14" s="1"/>
  <c r="Z40" i="14" s="1"/>
  <c r="Z39" i="14" s="1"/>
  <c r="Y305" i="14"/>
  <c r="N540" i="14"/>
  <c r="K539" i="14"/>
  <c r="K536" i="14" s="1"/>
  <c r="K535" i="14" s="1"/>
  <c r="AA39" i="14"/>
  <c r="H747" i="14"/>
  <c r="S781" i="14"/>
  <c r="S780" i="14" s="1"/>
  <c r="S775" i="14" s="1"/>
  <c r="S774" i="14" s="1"/>
  <c r="S773" i="14" s="1"/>
  <c r="Z694" i="14"/>
  <c r="Z690" i="14" s="1"/>
  <c r="S219" i="14"/>
  <c r="S218" i="14" s="1"/>
  <c r="S217" i="14" s="1"/>
  <c r="AB76" i="14"/>
  <c r="AB75" i="14" s="1"/>
  <c r="AB74" i="14" s="1"/>
  <c r="AB68" i="14" s="1"/>
  <c r="N757" i="14"/>
  <c r="K756" i="14"/>
  <c r="K753" i="14" s="1"/>
  <c r="AB833" i="14"/>
  <c r="AB832" i="14" s="1"/>
  <c r="AB831" i="14" s="1"/>
  <c r="AB830" i="14" s="1"/>
  <c r="G431" i="14"/>
  <c r="Z229" i="14"/>
  <c r="Z228" i="14" s="1"/>
  <c r="R995" i="14"/>
  <c r="R994" i="14"/>
  <c r="Z961" i="14"/>
  <c r="Z960" i="14" s="1"/>
  <c r="Z954" i="14" s="1"/>
  <c r="Z953" i="14" s="1"/>
  <c r="Z920" i="14" s="1"/>
  <c r="Z1015" i="14"/>
  <c r="S878" i="14"/>
  <c r="S877" i="14" s="1"/>
  <c r="S862" i="14" s="1"/>
  <c r="S861" i="14" s="1"/>
  <c r="N978" i="14"/>
  <c r="K977" i="14"/>
  <c r="K976" i="14" s="1"/>
  <c r="N874" i="14"/>
  <c r="K873" i="14"/>
  <c r="K870" i="14" s="1"/>
  <c r="K869" i="14" s="1"/>
  <c r="U822" i="14"/>
  <c r="S821" i="14"/>
  <c r="S820" i="14" s="1"/>
  <c r="S819" i="14" s="1"/>
  <c r="S818" i="14" s="1"/>
  <c r="S817" i="14" s="1"/>
  <c r="S816" i="14" s="1"/>
  <c r="H737" i="14"/>
  <c r="H736" i="14" s="1"/>
  <c r="N806" i="14"/>
  <c r="K805" i="14"/>
  <c r="K804" i="14" s="1"/>
  <c r="K803" i="14" s="1"/>
  <c r="K802" i="14" s="1"/>
  <c r="K801" i="14" s="1"/>
  <c r="K800" i="14" s="1"/>
  <c r="N767" i="14"/>
  <c r="K766" i="14"/>
  <c r="K765" i="14" s="1"/>
  <c r="S680" i="14"/>
  <c r="S679" i="14" s="1"/>
  <c r="N580" i="14"/>
  <c r="K579" i="14"/>
  <c r="K578" i="14" s="1"/>
  <c r="K577" i="14" s="1"/>
  <c r="K576" i="14" s="1"/>
  <c r="K575" i="14" s="1"/>
  <c r="K574" i="14" s="1"/>
  <c r="N733" i="14"/>
  <c r="K732" i="14"/>
  <c r="K731" i="14" s="1"/>
  <c r="K730" i="14" s="1"/>
  <c r="K729" i="14" s="1"/>
  <c r="K728" i="14" s="1"/>
  <c r="H678" i="14"/>
  <c r="H677" i="14" s="1"/>
  <c r="K661" i="14"/>
  <c r="N686" i="14"/>
  <c r="K685" i="14"/>
  <c r="N502" i="14"/>
  <c r="K501" i="14"/>
  <c r="K500" i="14" s="1"/>
  <c r="K499" i="14" s="1"/>
  <c r="K498" i="14" s="1"/>
  <c r="K497" i="14" s="1"/>
  <c r="N489" i="14"/>
  <c r="K488" i="14"/>
  <c r="K487" i="14" s="1"/>
  <c r="K486" i="14" s="1"/>
  <c r="K485" i="14" s="1"/>
  <c r="K484" i="14" s="1"/>
  <c r="L431" i="14"/>
  <c r="H479" i="14"/>
  <c r="H478" i="14" s="1"/>
  <c r="H477" i="14" s="1"/>
  <c r="H481" i="14"/>
  <c r="H480" i="14" s="1"/>
  <c r="H423" i="14"/>
  <c r="H422" i="14" s="1"/>
  <c r="H421" i="14" s="1"/>
  <c r="H420" i="14" s="1"/>
  <c r="H419" i="14" s="1"/>
  <c r="N371" i="14"/>
  <c r="K370" i="14"/>
  <c r="S247" i="14"/>
  <c r="S246" i="14" s="1"/>
  <c r="H147" i="14"/>
  <c r="N272" i="14"/>
  <c r="K271" i="14"/>
  <c r="N133" i="14"/>
  <c r="K132" i="14"/>
  <c r="N162" i="14"/>
  <c r="K161" i="14"/>
  <c r="K160" i="14" s="1"/>
  <c r="N67" i="14"/>
  <c r="K66" i="14"/>
  <c r="K65" i="14" s="1"/>
  <c r="K64" i="14" s="1"/>
  <c r="N135" i="14"/>
  <c r="K134" i="14"/>
  <c r="N97" i="14"/>
  <c r="K96" i="14"/>
  <c r="N85" i="14"/>
  <c r="K84" i="14"/>
  <c r="N58" i="14"/>
  <c r="K57" i="14"/>
  <c r="K56" i="14" s="1"/>
  <c r="K55" i="14" s="1"/>
  <c r="K54" i="14" s="1"/>
  <c r="Z76" i="14"/>
  <c r="Z75" i="14" s="1"/>
  <c r="Z74" i="14" s="1"/>
  <c r="Z68" i="14" s="1"/>
  <c r="K1009" i="14"/>
  <c r="K1008" i="14" s="1"/>
  <c r="K1007" i="14" s="1"/>
  <c r="S1027" i="14"/>
  <c r="H1009" i="14"/>
  <c r="H1008" i="14" s="1"/>
  <c r="H1007" i="14" s="1"/>
  <c r="K1036" i="14"/>
  <c r="K1035" i="14" s="1"/>
  <c r="H962" i="14"/>
  <c r="H961" i="14" s="1"/>
  <c r="H960" i="14" s="1"/>
  <c r="H954" i="14" s="1"/>
  <c r="H953" i="14" s="1"/>
  <c r="S1009" i="14"/>
  <c r="S1008" i="14" s="1"/>
  <c r="S1007" i="14" s="1"/>
  <c r="H870" i="14"/>
  <c r="H869" i="14" s="1"/>
  <c r="N866" i="14"/>
  <c r="K865" i="14"/>
  <c r="K864" i="14" s="1"/>
  <c r="K863" i="14" s="1"/>
  <c r="K902" i="14"/>
  <c r="K901" i="14" s="1"/>
  <c r="K900" i="14" s="1"/>
  <c r="K822" i="14"/>
  <c r="H821" i="14"/>
  <c r="H820" i="14" s="1"/>
  <c r="H819" i="14" s="1"/>
  <c r="H818" i="14" s="1"/>
  <c r="H817" i="14" s="1"/>
  <c r="H816" i="14" s="1"/>
  <c r="N934" i="14"/>
  <c r="K933" i="14"/>
  <c r="K932" i="14" s="1"/>
  <c r="K931" i="14" s="1"/>
  <c r="K930" i="14" s="1"/>
  <c r="K929" i="14" s="1"/>
  <c r="K928" i="14" s="1"/>
  <c r="S737" i="14"/>
  <c r="S736" i="14" s="1"/>
  <c r="N837" i="14"/>
  <c r="K836" i="14"/>
  <c r="K833" i="14" s="1"/>
  <c r="K832" i="14" s="1"/>
  <c r="S753" i="14"/>
  <c r="S746" i="14" s="1"/>
  <c r="K559" i="14"/>
  <c r="K426" i="14"/>
  <c r="N427" i="14"/>
  <c r="AB822" i="14"/>
  <c r="Z821" i="14"/>
  <c r="Z820" i="14" s="1"/>
  <c r="Z819" i="14" s="1"/>
  <c r="Z818" i="14" s="1"/>
  <c r="Z817" i="14" s="1"/>
  <c r="Z816" i="14" s="1"/>
  <c r="N483" i="14"/>
  <c r="K482" i="14"/>
  <c r="S601" i="14"/>
  <c r="S600" i="14" s="1"/>
  <c r="S599" i="14" s="1"/>
  <c r="S590" i="14" s="1"/>
  <c r="S589" i="14" s="1"/>
  <c r="S460" i="14"/>
  <c r="S454" i="14" s="1"/>
  <c r="N447" i="14"/>
  <c r="K446" i="14"/>
  <c r="Q431" i="14"/>
  <c r="N355" i="14"/>
  <c r="K354" i="14"/>
  <c r="K351" i="14" s="1"/>
  <c r="H374" i="14"/>
  <c r="H1045" i="14" s="1"/>
  <c r="K375" i="14"/>
  <c r="U268" i="14"/>
  <c r="S267" i="14"/>
  <c r="S266" i="14" s="1"/>
  <c r="H364" i="14"/>
  <c r="K365" i="14"/>
  <c r="Z309" i="14"/>
  <c r="Z308" i="14" s="1"/>
  <c r="Z307" i="14" s="1"/>
  <c r="Z306" i="14" s="1"/>
  <c r="H77" i="14"/>
  <c r="H76" i="14" s="1"/>
  <c r="H75" i="14" s="1"/>
  <c r="H74" i="14" s="1"/>
  <c r="H68" i="14" s="1"/>
  <c r="K78" i="14"/>
  <c r="S42" i="14"/>
  <c r="S41" i="14" s="1"/>
  <c r="S40" i="14" s="1"/>
  <c r="S39" i="14" s="1"/>
  <c r="N1020" i="14"/>
  <c r="K1018" i="14"/>
  <c r="K1017" i="14" s="1"/>
  <c r="K1016" i="14" s="1"/>
  <c r="N966" i="14"/>
  <c r="K965" i="14"/>
  <c r="L829" i="14"/>
  <c r="K894" i="14"/>
  <c r="K893" i="14" s="1"/>
  <c r="U815" i="14"/>
  <c r="S814" i="14"/>
  <c r="S813" i="14" s="1"/>
  <c r="S812" i="14" s="1"/>
  <c r="S811" i="14" s="1"/>
  <c r="S810" i="14" s="1"/>
  <c r="S809" i="14" s="1"/>
  <c r="H831" i="14"/>
  <c r="H830" i="14" s="1"/>
  <c r="K781" i="14"/>
  <c r="K780" i="14" s="1"/>
  <c r="K775" i="14" s="1"/>
  <c r="N771" i="14"/>
  <c r="K770" i="14"/>
  <c r="K769" i="14" s="1"/>
  <c r="X678" i="14"/>
  <c r="X677" i="14" s="1"/>
  <c r="N659" i="14"/>
  <c r="K658" i="14"/>
  <c r="N722" i="14"/>
  <c r="K721" i="14"/>
  <c r="K720" i="14" s="1"/>
  <c r="K719" i="14" s="1"/>
  <c r="K718" i="14" s="1"/>
  <c r="Z764" i="14"/>
  <c r="Z763" i="14" s="1"/>
  <c r="N512" i="14"/>
  <c r="K511" i="14"/>
  <c r="N698" i="14"/>
  <c r="K697" i="14"/>
  <c r="K138" i="14"/>
  <c r="K137" i="14" s="1"/>
  <c r="K136" i="14" s="1"/>
  <c r="N139" i="14"/>
  <c r="N25" i="14"/>
  <c r="K24" i="14"/>
  <c r="K21" i="14" s="1"/>
  <c r="K20" i="14" s="1"/>
  <c r="K19" i="14" s="1"/>
  <c r="K247" i="14"/>
  <c r="K246" i="14" s="1"/>
  <c r="N169" i="14"/>
  <c r="K168" i="14"/>
  <c r="K167" i="14" s="1"/>
  <c r="N89" i="14"/>
  <c r="K88" i="14"/>
  <c r="K203" i="14"/>
  <c r="Z1009" i="14"/>
  <c r="Z1008" i="14" s="1"/>
  <c r="Z1007" i="14" s="1"/>
  <c r="K815" i="14"/>
  <c r="H814" i="14"/>
  <c r="H813" i="14" s="1"/>
  <c r="H812" i="14" s="1"/>
  <c r="H811" i="14" s="1"/>
  <c r="H810" i="14" s="1"/>
  <c r="H809" i="14" s="1"/>
  <c r="N841" i="14"/>
  <c r="K840" i="14"/>
  <c r="K839" i="14" s="1"/>
  <c r="K838" i="14" s="1"/>
  <c r="N743" i="14"/>
  <c r="K742" i="14"/>
  <c r="K737" i="14" s="1"/>
  <c r="K736" i="14" s="1"/>
  <c r="N668" i="14"/>
  <c r="K667" i="14"/>
  <c r="K664" i="14" s="1"/>
  <c r="K751" i="14"/>
  <c r="K747" i="14" s="1"/>
  <c r="N752" i="14"/>
  <c r="N453" i="14"/>
  <c r="K452" i="14"/>
  <c r="K451" i="14" s="1"/>
  <c r="K450" i="14" s="1"/>
  <c r="K449" i="14" s="1"/>
  <c r="K448" i="14" s="1"/>
  <c r="N445" i="14"/>
  <c r="K444" i="14"/>
  <c r="U453" i="14"/>
  <c r="S452" i="14"/>
  <c r="S451" i="14" s="1"/>
  <c r="S450" i="14" s="1"/>
  <c r="S449" i="14" s="1"/>
  <c r="S448" i="14" s="1"/>
  <c r="Z399" i="14"/>
  <c r="N369" i="14"/>
  <c r="K368" i="14"/>
  <c r="N425" i="14"/>
  <c r="K424" i="14"/>
  <c r="S203" i="14"/>
  <c r="S202" i="14" s="1"/>
  <c r="S201" i="14" s="1"/>
  <c r="S200" i="14" s="1"/>
  <c r="N322" i="14"/>
  <c r="K321" i="14"/>
  <c r="N313" i="14"/>
  <c r="K310" i="14"/>
  <c r="N151" i="14"/>
  <c r="K150" i="14"/>
  <c r="K147" i="14" s="1"/>
  <c r="N37" i="14"/>
  <c r="K36" i="14"/>
  <c r="K35" i="14" s="1"/>
  <c r="K34" i="14" s="1"/>
  <c r="K33" i="14" s="1"/>
  <c r="F172" i="14"/>
  <c r="S160" i="14"/>
  <c r="N117" i="14"/>
  <c r="K116" i="14"/>
  <c r="K115" i="14" s="1"/>
  <c r="K114" i="14" s="1"/>
  <c r="K113" i="14" s="1"/>
  <c r="S76" i="14"/>
  <c r="S75" i="14" s="1"/>
  <c r="S74" i="14" s="1"/>
  <c r="S68" i="14" s="1"/>
  <c r="I215" i="14" l="1"/>
  <c r="AB172" i="14"/>
  <c r="H920" i="14"/>
  <c r="K1034" i="14"/>
  <c r="K1033" i="14" s="1"/>
  <c r="K1032" i="14" s="1"/>
  <c r="Z350" i="14"/>
  <c r="Z349" i="14" s="1"/>
  <c r="Z343" i="14" s="1"/>
  <c r="AB273" i="14"/>
  <c r="AB265" i="14" s="1"/>
  <c r="AB264" i="14" s="1"/>
  <c r="AB263" i="14" s="1"/>
  <c r="AB680" i="14"/>
  <c r="AB679" i="14" s="1"/>
  <c r="AB309" i="14"/>
  <c r="AB308" i="14" s="1"/>
  <c r="AB307" i="14" s="1"/>
  <c r="AB306" i="14" s="1"/>
  <c r="AB466" i="14"/>
  <c r="AB465" i="14" s="1"/>
  <c r="AB460" i="14" s="1"/>
  <c r="AB454" i="14" s="1"/>
  <c r="AB431" i="14" s="1"/>
  <c r="AB764" i="14"/>
  <c r="AB763" i="14" s="1"/>
  <c r="U558" i="14"/>
  <c r="N270" i="14"/>
  <c r="S651" i="14"/>
  <c r="S650" i="14" s="1"/>
  <c r="AD309" i="14"/>
  <c r="AD308" i="14" s="1"/>
  <c r="AD307" i="14" s="1"/>
  <c r="AD306" i="14" s="1"/>
  <c r="AB600" i="14"/>
  <c r="AB599" i="14" s="1"/>
  <c r="AB590" i="14" s="1"/>
  <c r="AB694" i="14"/>
  <c r="AB690" i="14" s="1"/>
  <c r="AD849" i="14"/>
  <c r="AD848" i="14" s="1"/>
  <c r="S1044" i="14"/>
  <c r="AD273" i="14"/>
  <c r="AD265" i="14" s="1"/>
  <c r="AD264" i="14" s="1"/>
  <c r="AD263" i="14" s="1"/>
  <c r="AB849" i="14"/>
  <c r="AB848" i="14" s="1"/>
  <c r="AB829" i="14" s="1"/>
  <c r="Z1044" i="14"/>
  <c r="S953" i="14"/>
  <c r="S920" i="14" s="1"/>
  <c r="P797" i="14"/>
  <c r="P796" i="14" s="1"/>
  <c r="P795" i="14" s="1"/>
  <c r="P794" i="14" s="1"/>
  <c r="AB797" i="14"/>
  <c r="AB796" i="14" s="1"/>
  <c r="AB795" i="14" s="1"/>
  <c r="AB794" i="14" s="1"/>
  <c r="AB1045" i="14"/>
  <c r="U1045" i="14"/>
  <c r="AD797" i="14"/>
  <c r="AD796" i="14" s="1"/>
  <c r="AD795" i="14" s="1"/>
  <c r="AD794" i="14" s="1"/>
  <c r="AD1045" i="14"/>
  <c r="W797" i="14"/>
  <c r="W796" i="14" s="1"/>
  <c r="W795" i="14" s="1"/>
  <c r="W794" i="14" s="1"/>
  <c r="W1045" i="14"/>
  <c r="AD737" i="14"/>
  <c r="AD736" i="14" s="1"/>
  <c r="W558" i="14"/>
  <c r="AB636" i="14"/>
  <c r="AB635" i="14" s="1"/>
  <c r="AB634" i="14" s="1"/>
  <c r="AB633" i="14" s="1"/>
  <c r="AB632" i="14" s="1"/>
  <c r="AB558" i="14"/>
  <c r="W636" i="14"/>
  <c r="W635" i="14" s="1"/>
  <c r="W634" i="14" s="1"/>
  <c r="W633" i="14" s="1"/>
  <c r="W632" i="14" s="1"/>
  <c r="K534" i="14"/>
  <c r="U636" i="14"/>
  <c r="U635" i="14" s="1"/>
  <c r="U634" i="14" s="1"/>
  <c r="U633" i="14" s="1"/>
  <c r="U632" i="14" s="1"/>
  <c r="AD636" i="14"/>
  <c r="AD635" i="14" s="1"/>
  <c r="AD634" i="14" s="1"/>
  <c r="AD633" i="14" s="1"/>
  <c r="AD632" i="14" s="1"/>
  <c r="P109" i="14"/>
  <c r="P108" i="14" s="1"/>
  <c r="K42" i="14"/>
  <c r="K41" i="14" s="1"/>
  <c r="K40" i="14" s="1"/>
  <c r="AB39" i="14"/>
  <c r="AB536" i="14"/>
  <c r="AB535" i="14" s="1"/>
  <c r="AB534" i="14" s="1"/>
  <c r="AB517" i="14" s="1"/>
  <c r="AB490" i="14" s="1"/>
  <c r="AD160" i="14"/>
  <c r="AD146" i="14" s="1"/>
  <c r="AD140" i="14" s="1"/>
  <c r="AD112" i="14" s="1"/>
  <c r="AB140" i="14"/>
  <c r="AB112" i="14" s="1"/>
  <c r="R215" i="14"/>
  <c r="R62" i="14" s="1"/>
  <c r="L305" i="14"/>
  <c r="L62" i="14" s="1"/>
  <c r="U590" i="14"/>
  <c r="AD661" i="14"/>
  <c r="AD660" i="14" s="1"/>
  <c r="AD651" i="14" s="1"/>
  <c r="AD650" i="14" s="1"/>
  <c r="AB661" i="14"/>
  <c r="AB660" i="14" s="1"/>
  <c r="AB651" i="14" s="1"/>
  <c r="AB650" i="14" s="1"/>
  <c r="U878" i="14"/>
  <c r="U877" i="14" s="1"/>
  <c r="U862" i="14" s="1"/>
  <c r="U861" i="14" s="1"/>
  <c r="AB892" i="14"/>
  <c r="AB891" i="14" s="1"/>
  <c r="G860" i="14"/>
  <c r="G808" i="14" s="1"/>
  <c r="P952" i="14"/>
  <c r="P951" i="14" s="1"/>
  <c r="P950" i="14" s="1"/>
  <c r="P949" i="14" s="1"/>
  <c r="P948" i="14" s="1"/>
  <c r="P947" i="14" s="1"/>
  <c r="P946" i="14" s="1"/>
  <c r="AB1015" i="14"/>
  <c r="AD680" i="14"/>
  <c r="AD679" i="14" s="1"/>
  <c r="K186" i="14"/>
  <c r="K185" i="14" s="1"/>
  <c r="Z651" i="14"/>
  <c r="Z650" i="14" s="1"/>
  <c r="AB774" i="14"/>
  <c r="N526" i="14"/>
  <c r="N525" i="14" s="1"/>
  <c r="N524" i="14" s="1"/>
  <c r="N523" i="14" s="1"/>
  <c r="P915" i="14"/>
  <c r="P914" i="14" s="1"/>
  <c r="P913" i="14" s="1"/>
  <c r="P909" i="14" s="1"/>
  <c r="P908" i="14" s="1"/>
  <c r="T215" i="14"/>
  <c r="T62" i="14" s="1"/>
  <c r="AD870" i="14"/>
  <c r="AD869" i="14" s="1"/>
  <c r="P440" i="14"/>
  <c r="P439" i="14" s="1"/>
  <c r="AB870" i="14"/>
  <c r="AB869" i="14" s="1"/>
  <c r="U405" i="14"/>
  <c r="U399" i="14" s="1"/>
  <c r="AD694" i="14"/>
  <c r="AD690" i="14" s="1"/>
  <c r="AD399" i="14"/>
  <c r="Z216" i="14"/>
  <c r="Z215" i="14" s="1"/>
  <c r="N661" i="14"/>
  <c r="U892" i="14"/>
  <c r="AB878" i="14"/>
  <c r="AB877" i="14" s="1"/>
  <c r="L860" i="14"/>
  <c r="L808" i="14" s="1"/>
  <c r="AB954" i="14"/>
  <c r="AB953" i="14" s="1"/>
  <c r="AB920" i="14" s="1"/>
  <c r="K1015" i="14"/>
  <c r="K1006" i="14" s="1"/>
  <c r="K995" i="14" s="1"/>
  <c r="J995" i="14"/>
  <c r="AD1015" i="14"/>
  <c r="G995" i="14"/>
  <c r="P899" i="14"/>
  <c r="P898" i="14" s="1"/>
  <c r="AD466" i="14"/>
  <c r="AD465" i="14" s="1"/>
  <c r="AD460" i="14" s="1"/>
  <c r="AD454" i="14" s="1"/>
  <c r="AD431" i="14" s="1"/>
  <c r="AD76" i="14"/>
  <c r="AD75" i="14" s="1"/>
  <c r="AD74" i="14" s="1"/>
  <c r="AD68" i="14" s="1"/>
  <c r="Z746" i="14"/>
  <c r="Z735" i="14" s="1"/>
  <c r="Z734" i="14" s="1"/>
  <c r="U517" i="14"/>
  <c r="U1009" i="14"/>
  <c r="U1008" i="14" s="1"/>
  <c r="U1007" i="14" s="1"/>
  <c r="U680" i="14"/>
  <c r="U679" i="14" s="1"/>
  <c r="K273" i="14"/>
  <c r="U422" i="14"/>
  <c r="U421" i="14" s="1"/>
  <c r="U420" i="14" s="1"/>
  <c r="U419" i="14" s="1"/>
  <c r="U454" i="14"/>
  <c r="AD351" i="14"/>
  <c r="AD350" i="14" s="1"/>
  <c r="AD349" i="14" s="1"/>
  <c r="AD343" i="14" s="1"/>
  <c r="AD422" i="14"/>
  <c r="AD421" i="14" s="1"/>
  <c r="AD420" i="14" s="1"/>
  <c r="AD419" i="14" s="1"/>
  <c r="K506" i="14"/>
  <c r="K505" i="14" s="1"/>
  <c r="K504" i="14" s="1"/>
  <c r="K503" i="14" s="1"/>
  <c r="AB1030" i="14"/>
  <c r="AB1027" i="14" s="1"/>
  <c r="AD1031" i="14"/>
  <c r="AD1030" i="14" s="1"/>
  <c r="AD1027" i="14" s="1"/>
  <c r="U146" i="14"/>
  <c r="U140" i="14" s="1"/>
  <c r="U112" i="14" s="1"/>
  <c r="U18" i="14"/>
  <c r="AD39" i="14"/>
  <c r="AD746" i="14"/>
  <c r="AD1009" i="14"/>
  <c r="AD1008" i="14" s="1"/>
  <c r="AD1007" i="14" s="1"/>
  <c r="AD833" i="14"/>
  <c r="AD832" i="14" s="1"/>
  <c r="AD831" i="14" s="1"/>
  <c r="AD830" i="14" s="1"/>
  <c r="AD829" i="14" s="1"/>
  <c r="AD764" i="14"/>
  <c r="AD763" i="14" s="1"/>
  <c r="Z891" i="14"/>
  <c r="AB821" i="14"/>
  <c r="AB820" i="14" s="1"/>
  <c r="AB819" i="14" s="1"/>
  <c r="AB818" i="14" s="1"/>
  <c r="AB817" i="14" s="1"/>
  <c r="AB816" i="14" s="1"/>
  <c r="AD822" i="14"/>
  <c r="AD821" i="14" s="1"/>
  <c r="AD820" i="14" s="1"/>
  <c r="AD819" i="14" s="1"/>
  <c r="AD818" i="14" s="1"/>
  <c r="AD817" i="14" s="1"/>
  <c r="AD816" i="14" s="1"/>
  <c r="P999" i="14"/>
  <c r="P998" i="14" s="1"/>
  <c r="P997" i="14" s="1"/>
  <c r="P996" i="14" s="1"/>
  <c r="AD774" i="14"/>
  <c r="AD954" i="14"/>
  <c r="AD953" i="14" s="1"/>
  <c r="AD920" i="14" s="1"/>
  <c r="AD504" i="14"/>
  <c r="AD503" i="14" s="1"/>
  <c r="AD878" i="14"/>
  <c r="AD877" i="14" s="1"/>
  <c r="AD600" i="14"/>
  <c r="AD599" i="14" s="1"/>
  <c r="AD590" i="14" s="1"/>
  <c r="AD589" i="14" s="1"/>
  <c r="AD901" i="14"/>
  <c r="AD900" i="14" s="1"/>
  <c r="AD892" i="14" s="1"/>
  <c r="AD891" i="14" s="1"/>
  <c r="AD229" i="14"/>
  <c r="AD228" i="14" s="1"/>
  <c r="AD216" i="14" s="1"/>
  <c r="L215" i="14"/>
  <c r="W454" i="14"/>
  <c r="AD558" i="14"/>
  <c r="AD536" i="14"/>
  <c r="AD535" i="14" s="1"/>
  <c r="AD534" i="14" s="1"/>
  <c r="AD517" i="14" s="1"/>
  <c r="AD490" i="14" s="1"/>
  <c r="F649" i="14"/>
  <c r="F640" i="14" s="1"/>
  <c r="H651" i="14"/>
  <c r="H650" i="14" s="1"/>
  <c r="Y995" i="14"/>
  <c r="P890" i="14"/>
  <c r="P889" i="14" s="1"/>
  <c r="K717" i="14"/>
  <c r="U753" i="14"/>
  <c r="U746" i="14" s="1"/>
  <c r="U999" i="14"/>
  <c r="U998" i="14" s="1"/>
  <c r="U997" i="14" s="1"/>
  <c r="U996" i="14" s="1"/>
  <c r="I995" i="14"/>
  <c r="U1015" i="14"/>
  <c r="U356" i="14"/>
  <c r="U309" i="14"/>
  <c r="U308" i="14" s="1"/>
  <c r="U307" i="14" s="1"/>
  <c r="U306" i="14" s="1"/>
  <c r="H431" i="14"/>
  <c r="J215" i="14"/>
  <c r="J62" i="14" s="1"/>
  <c r="U506" i="14"/>
  <c r="U505" i="14" s="1"/>
  <c r="U504" i="14" s="1"/>
  <c r="U503" i="14" s="1"/>
  <c r="Z490" i="14"/>
  <c r="N600" i="14"/>
  <c r="N599" i="14" s="1"/>
  <c r="N590" i="14" s="1"/>
  <c r="N589" i="14" s="1"/>
  <c r="U76" i="14"/>
  <c r="U75" i="14" s="1"/>
  <c r="U74" i="14" s="1"/>
  <c r="U68" i="14" s="1"/>
  <c r="K878" i="14"/>
  <c r="K877" i="14" s="1"/>
  <c r="K862" i="14" s="1"/>
  <c r="K861" i="14" s="1"/>
  <c r="AA995" i="14"/>
  <c r="F995" i="14"/>
  <c r="U831" i="14"/>
  <c r="U830" i="14" s="1"/>
  <c r="H746" i="14"/>
  <c r="H735" i="14" s="1"/>
  <c r="H734" i="14" s="1"/>
  <c r="W290" i="14"/>
  <c r="H146" i="14"/>
  <c r="H140" i="14" s="1"/>
  <c r="H112" i="14" s="1"/>
  <c r="H63" i="14" s="1"/>
  <c r="M860" i="14"/>
  <c r="M808" i="14" s="1"/>
  <c r="P711" i="14"/>
  <c r="P710" i="14" s="1"/>
  <c r="P709" i="14" s="1"/>
  <c r="W506" i="14"/>
  <c r="W505" i="14" s="1"/>
  <c r="W504" i="14" s="1"/>
  <c r="W503" i="14" s="1"/>
  <c r="Z172" i="14"/>
  <c r="AA860" i="14"/>
  <c r="AA808" i="14" s="1"/>
  <c r="X860" i="14"/>
  <c r="X808" i="14" s="1"/>
  <c r="H829" i="14"/>
  <c r="Z829" i="14"/>
  <c r="W849" i="14"/>
  <c r="W848" i="14" s="1"/>
  <c r="H216" i="14"/>
  <c r="H215" i="14" s="1"/>
  <c r="N188" i="14"/>
  <c r="N187" i="14" s="1"/>
  <c r="N186" i="14" s="1"/>
  <c r="N185" i="14" s="1"/>
  <c r="Z146" i="14"/>
  <c r="Z140" i="14" s="1"/>
  <c r="Z112" i="14" s="1"/>
  <c r="Z63" i="14" s="1"/>
  <c r="H172" i="14"/>
  <c r="Q215" i="14"/>
  <c r="Q62" i="14" s="1"/>
  <c r="I860" i="14"/>
  <c r="I808" i="14" s="1"/>
  <c r="Y215" i="14"/>
  <c r="Y62" i="14" s="1"/>
  <c r="W660" i="14"/>
  <c r="W651" i="14" s="1"/>
  <c r="W650" i="14" s="1"/>
  <c r="W39" i="14"/>
  <c r="W878" i="14"/>
  <c r="W877" i="14" s="1"/>
  <c r="W862" i="14" s="1"/>
  <c r="W861" i="14" s="1"/>
  <c r="W1009" i="14"/>
  <c r="W1008" i="14" s="1"/>
  <c r="W1007" i="14" s="1"/>
  <c r="W1006" i="14" s="1"/>
  <c r="U849" i="14"/>
  <c r="U848" i="14" s="1"/>
  <c r="W517" i="14"/>
  <c r="W18" i="14"/>
  <c r="U962" i="14"/>
  <c r="U961" i="14" s="1"/>
  <c r="U960" i="14" s="1"/>
  <c r="U954" i="14" s="1"/>
  <c r="U953" i="14" s="1"/>
  <c r="U929" i="14"/>
  <c r="U928" i="14" s="1"/>
  <c r="P293" i="14"/>
  <c r="P292" i="14" s="1"/>
  <c r="P291" i="14" s="1"/>
  <c r="P290" i="14" s="1"/>
  <c r="Y649" i="14"/>
  <c r="Y640" i="14" s="1"/>
  <c r="P470" i="14"/>
  <c r="P469" i="14" s="1"/>
  <c r="P466" i="14" s="1"/>
  <c r="P465" i="14" s="1"/>
  <c r="P460" i="14" s="1"/>
  <c r="P454" i="14" s="1"/>
  <c r="U39" i="14"/>
  <c r="W405" i="14"/>
  <c r="W399" i="14" s="1"/>
  <c r="Z678" i="14"/>
  <c r="Z677" i="14" s="1"/>
  <c r="N247" i="14"/>
  <c r="N246" i="14" s="1"/>
  <c r="W216" i="14"/>
  <c r="U774" i="14"/>
  <c r="U773" i="14" s="1"/>
  <c r="U351" i="14"/>
  <c r="P329" i="14"/>
  <c r="P328" i="14" s="1"/>
  <c r="P327" i="14" s="1"/>
  <c r="W590" i="14"/>
  <c r="U660" i="14"/>
  <c r="U651" i="14" s="1"/>
  <c r="U650" i="14" s="1"/>
  <c r="AA649" i="14"/>
  <c r="AA640" i="14" s="1"/>
  <c r="U694" i="14"/>
  <c r="U690" i="14" s="1"/>
  <c r="U678" i="14" s="1"/>
  <c r="U677" i="14" s="1"/>
  <c r="U737" i="14"/>
  <c r="U736" i="14" s="1"/>
  <c r="W774" i="14"/>
  <c r="J860" i="14"/>
  <c r="J808" i="14" s="1"/>
  <c r="W962" i="14"/>
  <c r="W961" i="14" s="1"/>
  <c r="W960" i="14" s="1"/>
  <c r="W954" i="14" s="1"/>
  <c r="W953" i="14" s="1"/>
  <c r="N1009" i="14"/>
  <c r="N1008" i="14" s="1"/>
  <c r="N1007" i="14" s="1"/>
  <c r="K680" i="14"/>
  <c r="K679" i="14" s="1"/>
  <c r="N559" i="14"/>
  <c r="W717" i="14"/>
  <c r="W999" i="14"/>
  <c r="W998" i="14" s="1"/>
  <c r="W997" i="14" s="1"/>
  <c r="W996" i="14" s="1"/>
  <c r="N1034" i="14"/>
  <c r="N1033" i="14" s="1"/>
  <c r="N1032" i="14" s="1"/>
  <c r="U717" i="14"/>
  <c r="K962" i="14"/>
  <c r="K961" i="14" s="1"/>
  <c r="K960" i="14" s="1"/>
  <c r="K954" i="14" s="1"/>
  <c r="K953" i="14" s="1"/>
  <c r="K920" i="14" s="1"/>
  <c r="S265" i="14"/>
  <c r="S264" i="14" s="1"/>
  <c r="S263" i="14" s="1"/>
  <c r="W146" i="14"/>
  <c r="W140" i="14" s="1"/>
  <c r="W112" i="14" s="1"/>
  <c r="W737" i="14"/>
  <c r="W736" i="14" s="1"/>
  <c r="W680" i="14"/>
  <c r="W679" i="14" s="1"/>
  <c r="W909" i="14"/>
  <c r="W908" i="14" s="1"/>
  <c r="U452" i="14"/>
  <c r="U451" i="14" s="1"/>
  <c r="U450" i="14" s="1"/>
  <c r="U449" i="14" s="1"/>
  <c r="U448" i="14" s="1"/>
  <c r="W453" i="14"/>
  <c r="W452" i="14" s="1"/>
  <c r="W451" i="14" s="1"/>
  <c r="W450" i="14" s="1"/>
  <c r="W449" i="14" s="1"/>
  <c r="W448" i="14" s="1"/>
  <c r="U821" i="14"/>
  <c r="U820" i="14" s="1"/>
  <c r="U819" i="14" s="1"/>
  <c r="U818" i="14" s="1"/>
  <c r="U817" i="14" s="1"/>
  <c r="U816" i="14" s="1"/>
  <c r="W822" i="14"/>
  <c r="W821" i="14" s="1"/>
  <c r="W820" i="14" s="1"/>
  <c r="W819" i="14" s="1"/>
  <c r="W818" i="14" s="1"/>
  <c r="W817" i="14" s="1"/>
  <c r="W816" i="14" s="1"/>
  <c r="S350" i="14"/>
  <c r="S349" i="14" s="1"/>
  <c r="S343" i="14" s="1"/>
  <c r="S305" i="14" s="1"/>
  <c r="AA215" i="14"/>
  <c r="AA62" i="14" s="1"/>
  <c r="N901" i="14"/>
  <c r="N900" i="14" s="1"/>
  <c r="N273" i="14"/>
  <c r="J649" i="14"/>
  <c r="J640" i="14" s="1"/>
  <c r="S517" i="14"/>
  <c r="S490" i="14" s="1"/>
  <c r="U909" i="14"/>
  <c r="U908" i="14" s="1"/>
  <c r="W929" i="14"/>
  <c r="W928" i="14" s="1"/>
  <c r="U267" i="14"/>
  <c r="U266" i="14" s="1"/>
  <c r="U265" i="14" s="1"/>
  <c r="U264" i="14" s="1"/>
  <c r="U263" i="14" s="1"/>
  <c r="W268" i="14"/>
  <c r="W267" i="14" s="1"/>
  <c r="W266" i="14" s="1"/>
  <c r="W265" i="14" s="1"/>
  <c r="W264" i="14" s="1"/>
  <c r="W263" i="14" s="1"/>
  <c r="N894" i="14"/>
  <c r="N893" i="14" s="1"/>
  <c r="W694" i="14"/>
  <c r="W690" i="14" s="1"/>
  <c r="W309" i="14"/>
  <c r="W308" i="14" s="1"/>
  <c r="W307" i="14" s="1"/>
  <c r="W306" i="14" s="1"/>
  <c r="W422" i="14"/>
  <c r="W421" i="14" s="1"/>
  <c r="W420" i="14" s="1"/>
  <c r="W419" i="14" s="1"/>
  <c r="P49" i="14"/>
  <c r="P48" i="14" s="1"/>
  <c r="P42" i="14" s="1"/>
  <c r="P41" i="14" s="1"/>
  <c r="P40" i="14" s="1"/>
  <c r="W202" i="14"/>
  <c r="W201" i="14" s="1"/>
  <c r="W200" i="14" s="1"/>
  <c r="W172" i="14" s="1"/>
  <c r="W753" i="14"/>
  <c r="W746" i="14" s="1"/>
  <c r="W76" i="14"/>
  <c r="W75" i="14" s="1"/>
  <c r="W74" i="14" s="1"/>
  <c r="W68" i="14" s="1"/>
  <c r="U814" i="14"/>
  <c r="U813" i="14" s="1"/>
  <c r="U812" i="14" s="1"/>
  <c r="U811" i="14" s="1"/>
  <c r="U810" i="14" s="1"/>
  <c r="U809" i="14" s="1"/>
  <c r="W815" i="14"/>
  <c r="W814" i="14" s="1"/>
  <c r="W813" i="14" s="1"/>
  <c r="W812" i="14" s="1"/>
  <c r="W811" i="14" s="1"/>
  <c r="W810" i="14" s="1"/>
  <c r="W809" i="14" s="1"/>
  <c r="U202" i="14"/>
  <c r="U201" i="14" s="1"/>
  <c r="U200" i="14" s="1"/>
  <c r="U172" i="14" s="1"/>
  <c r="U290" i="14"/>
  <c r="W831" i="14"/>
  <c r="W830" i="14" s="1"/>
  <c r="W892" i="14"/>
  <c r="K892" i="14"/>
  <c r="K891" i="14" s="1"/>
  <c r="W356" i="14"/>
  <c r="W351" i="14"/>
  <c r="X649" i="14"/>
  <c r="X640" i="14" s="1"/>
  <c r="M994" i="14"/>
  <c r="N999" i="14"/>
  <c r="N998" i="14" s="1"/>
  <c r="N997" i="14" s="1"/>
  <c r="N996" i="14" s="1"/>
  <c r="H1006" i="14"/>
  <c r="H995" i="14" s="1"/>
  <c r="P219" i="14"/>
  <c r="P218" i="14" s="1"/>
  <c r="P217" i="14" s="1"/>
  <c r="K202" i="14"/>
  <c r="K201" i="14" s="1"/>
  <c r="K200" i="14" s="1"/>
  <c r="K405" i="14"/>
  <c r="K399" i="14" s="1"/>
  <c r="L649" i="14"/>
  <c r="L640" i="14" s="1"/>
  <c r="M215" i="14"/>
  <c r="M62" i="14" s="1"/>
  <c r="N329" i="14"/>
  <c r="N328" i="14" s="1"/>
  <c r="N327" i="14" s="1"/>
  <c r="N466" i="14"/>
  <c r="N465" i="14" s="1"/>
  <c r="N460" i="14" s="1"/>
  <c r="N454" i="14" s="1"/>
  <c r="P894" i="14"/>
  <c r="P893" i="14" s="1"/>
  <c r="P186" i="14"/>
  <c r="P185" i="14" s="1"/>
  <c r="H490" i="14"/>
  <c r="N878" i="14"/>
  <c r="N877" i="14" s="1"/>
  <c r="G215" i="14"/>
  <c r="G62" i="14" s="1"/>
  <c r="G649" i="14"/>
  <c r="G640" i="14" s="1"/>
  <c r="K653" i="14"/>
  <c r="K652" i="14" s="1"/>
  <c r="AB215" i="14"/>
  <c r="F860" i="14"/>
  <c r="F808" i="14" s="1"/>
  <c r="M649" i="14"/>
  <c r="M640" i="14" s="1"/>
  <c r="P901" i="14"/>
  <c r="P900" i="14" s="1"/>
  <c r="AB735" i="14"/>
  <c r="R860" i="14"/>
  <c r="R808" i="14" s="1"/>
  <c r="N219" i="14"/>
  <c r="N218" i="14" s="1"/>
  <c r="N217" i="14" s="1"/>
  <c r="N781" i="14"/>
  <c r="N780" i="14" s="1"/>
  <c r="N775" i="14" s="1"/>
  <c r="N203" i="14"/>
  <c r="N202" i="14" s="1"/>
  <c r="N201" i="14" s="1"/>
  <c r="N200" i="14" s="1"/>
  <c r="N293" i="14"/>
  <c r="N292" i="14" s="1"/>
  <c r="N291" i="14" s="1"/>
  <c r="N290" i="14" s="1"/>
  <c r="P559" i="14"/>
  <c r="P661" i="14"/>
  <c r="P273" i="14"/>
  <c r="N424" i="14"/>
  <c r="P425" i="14"/>
  <c r="P424" i="14" s="1"/>
  <c r="N770" i="14"/>
  <c r="N769" i="14" s="1"/>
  <c r="P771" i="14"/>
  <c r="P770" i="14" s="1"/>
  <c r="P769" i="14" s="1"/>
  <c r="N933" i="14"/>
  <c r="N932" i="14" s="1"/>
  <c r="N931" i="14" s="1"/>
  <c r="N930" i="14" s="1"/>
  <c r="N929" i="14" s="1"/>
  <c r="N928" i="14" s="1"/>
  <c r="P934" i="14"/>
  <c r="P933" i="14" s="1"/>
  <c r="P932" i="14" s="1"/>
  <c r="P931" i="14" s="1"/>
  <c r="P930" i="14" s="1"/>
  <c r="P929" i="14" s="1"/>
  <c r="P928" i="14" s="1"/>
  <c r="N865" i="14"/>
  <c r="N864" i="14" s="1"/>
  <c r="N863" i="14" s="1"/>
  <c r="P866" i="14"/>
  <c r="P865" i="14" s="1"/>
  <c r="P864" i="14" s="1"/>
  <c r="P863" i="14" s="1"/>
  <c r="N161" i="14"/>
  <c r="N160" i="14" s="1"/>
  <c r="P162" i="14"/>
  <c r="P161" i="14" s="1"/>
  <c r="P160" i="14" s="1"/>
  <c r="N766" i="14"/>
  <c r="N765" i="14" s="1"/>
  <c r="P767" i="14"/>
  <c r="P766" i="14" s="1"/>
  <c r="P765" i="14" s="1"/>
  <c r="N977" i="14"/>
  <c r="N976" i="14" s="1"/>
  <c r="P978" i="14"/>
  <c r="P977" i="14" s="1"/>
  <c r="P976" i="14" s="1"/>
  <c r="Z1006" i="14"/>
  <c r="Z995" i="14" s="1"/>
  <c r="N756" i="14"/>
  <c r="N753" i="14" s="1"/>
  <c r="P757" i="14"/>
  <c r="P756" i="14" s="1"/>
  <c r="P753" i="14" s="1"/>
  <c r="N846" i="14"/>
  <c r="N845" i="14" s="1"/>
  <c r="N844" i="14" s="1"/>
  <c r="N843" i="14" s="1"/>
  <c r="N842" i="14" s="1"/>
  <c r="P847" i="14"/>
  <c r="P846" i="14" s="1"/>
  <c r="P845" i="14" s="1"/>
  <c r="P844" i="14" s="1"/>
  <c r="P843" i="14" s="1"/>
  <c r="P842" i="14" s="1"/>
  <c r="N389" i="14"/>
  <c r="N388" i="14" s="1"/>
  <c r="P390" i="14"/>
  <c r="P389" i="14" s="1"/>
  <c r="P388" i="14" s="1"/>
  <c r="P727" i="14"/>
  <c r="P726" i="14" s="1"/>
  <c r="P725" i="14" s="1"/>
  <c r="P724" i="14" s="1"/>
  <c r="P723" i="14" s="1"/>
  <c r="N726" i="14"/>
  <c r="N725" i="14" s="1"/>
  <c r="N724" i="14" s="1"/>
  <c r="N723" i="14" s="1"/>
  <c r="N310" i="14"/>
  <c r="P313" i="14"/>
  <c r="P310" i="14" s="1"/>
  <c r="N452" i="14"/>
  <c r="N451" i="14" s="1"/>
  <c r="N450" i="14" s="1"/>
  <c r="N449" i="14" s="1"/>
  <c r="N448" i="14" s="1"/>
  <c r="P453" i="14"/>
  <c r="P452" i="14" s="1"/>
  <c r="P451" i="14" s="1"/>
  <c r="P450" i="14" s="1"/>
  <c r="P449" i="14" s="1"/>
  <c r="P448" i="14" s="1"/>
  <c r="N742" i="14"/>
  <c r="N737" i="14" s="1"/>
  <c r="N736" i="14" s="1"/>
  <c r="P743" i="14"/>
  <c r="P742" i="14" s="1"/>
  <c r="P737" i="14" s="1"/>
  <c r="P736" i="14" s="1"/>
  <c r="N24" i="14"/>
  <c r="N21" i="14" s="1"/>
  <c r="N20" i="14" s="1"/>
  <c r="N19" i="14" s="1"/>
  <c r="P25" i="14"/>
  <c r="P24" i="14" s="1"/>
  <c r="P21" i="14" s="1"/>
  <c r="P20" i="14" s="1"/>
  <c r="P19" i="14" s="1"/>
  <c r="N658" i="14"/>
  <c r="N653" i="14" s="1"/>
  <c r="N652" i="14" s="1"/>
  <c r="P659" i="14"/>
  <c r="P658" i="14" s="1"/>
  <c r="P653" i="14" s="1"/>
  <c r="P652" i="14" s="1"/>
  <c r="N965" i="14"/>
  <c r="P966" i="14"/>
  <c r="P965" i="14" s="1"/>
  <c r="N271" i="14"/>
  <c r="P272" i="14"/>
  <c r="P271" i="14" s="1"/>
  <c r="N370" i="14"/>
  <c r="P371" i="14"/>
  <c r="P370" i="14" s="1"/>
  <c r="N488" i="14"/>
  <c r="N487" i="14" s="1"/>
  <c r="N486" i="14" s="1"/>
  <c r="N485" i="14" s="1"/>
  <c r="N484" i="14" s="1"/>
  <c r="P489" i="14"/>
  <c r="P488" i="14" s="1"/>
  <c r="P487" i="14" s="1"/>
  <c r="P486" i="14" s="1"/>
  <c r="P485" i="14" s="1"/>
  <c r="P484" i="14" s="1"/>
  <c r="N685" i="14"/>
  <c r="N680" i="14" s="1"/>
  <c r="N679" i="14" s="1"/>
  <c r="P686" i="14"/>
  <c r="P685" i="14" s="1"/>
  <c r="P680" i="14" s="1"/>
  <c r="P679" i="14" s="1"/>
  <c r="T995" i="14"/>
  <c r="S216" i="14"/>
  <c r="N359" i="14"/>
  <c r="N356" i="14" s="1"/>
  <c r="P360" i="14"/>
  <c r="P359" i="14" s="1"/>
  <c r="P356" i="14" s="1"/>
  <c r="K216" i="14"/>
  <c r="N412" i="14"/>
  <c r="N411" i="14" s="1"/>
  <c r="N410" i="14" s="1"/>
  <c r="P413" i="14"/>
  <c r="P412" i="14" s="1"/>
  <c r="P411" i="14" s="1"/>
  <c r="P410" i="14" s="1"/>
  <c r="P1009" i="14"/>
  <c r="P1008" i="14" s="1"/>
  <c r="P1007" i="14" s="1"/>
  <c r="N376" i="14"/>
  <c r="N116" i="14"/>
  <c r="N115" i="14" s="1"/>
  <c r="N114" i="14" s="1"/>
  <c r="N113" i="14" s="1"/>
  <c r="P117" i="14"/>
  <c r="P116" i="14" s="1"/>
  <c r="P115" i="14" s="1"/>
  <c r="P114" i="14" s="1"/>
  <c r="P113" i="14" s="1"/>
  <c r="N88" i="14"/>
  <c r="P89" i="14"/>
  <c r="P88" i="14" s="1"/>
  <c r="N1018" i="14"/>
  <c r="N1017" i="14" s="1"/>
  <c r="N1016" i="14" s="1"/>
  <c r="N1015" i="14" s="1"/>
  <c r="P1020" i="14"/>
  <c r="P1018" i="14" s="1"/>
  <c r="P1017" i="14" s="1"/>
  <c r="P1016" i="14" s="1"/>
  <c r="P1015" i="14" s="1"/>
  <c r="N84" i="14"/>
  <c r="P85" i="14"/>
  <c r="P84" i="14" s="1"/>
  <c r="N408" i="14"/>
  <c r="N407" i="14" s="1"/>
  <c r="N406" i="14" s="1"/>
  <c r="P409" i="14"/>
  <c r="P408" i="14" s="1"/>
  <c r="P407" i="14" s="1"/>
  <c r="P406" i="14" s="1"/>
  <c r="N792" i="14"/>
  <c r="N791" i="14" s="1"/>
  <c r="N790" i="14" s="1"/>
  <c r="N789" i="14" s="1"/>
  <c r="P793" i="14"/>
  <c r="P792" i="14" s="1"/>
  <c r="P791" i="14" s="1"/>
  <c r="P790" i="14" s="1"/>
  <c r="P789" i="14" s="1"/>
  <c r="N36" i="14"/>
  <c r="N35" i="14" s="1"/>
  <c r="N34" i="14" s="1"/>
  <c r="N33" i="14" s="1"/>
  <c r="P37" i="14"/>
  <c r="P36" i="14" s="1"/>
  <c r="P35" i="14" s="1"/>
  <c r="P34" i="14" s="1"/>
  <c r="P33" i="14" s="1"/>
  <c r="N368" i="14"/>
  <c r="P369" i="14"/>
  <c r="P368" i="14" s="1"/>
  <c r="N751" i="14"/>
  <c r="N747" i="14" s="1"/>
  <c r="P752" i="14"/>
  <c r="P751" i="14" s="1"/>
  <c r="P747" i="14" s="1"/>
  <c r="N667" i="14"/>
  <c r="N664" i="14" s="1"/>
  <c r="P668" i="14"/>
  <c r="P667" i="14" s="1"/>
  <c r="P664" i="14" s="1"/>
  <c r="K694" i="14"/>
  <c r="K690" i="14" s="1"/>
  <c r="K678" i="14" s="1"/>
  <c r="K677" i="14" s="1"/>
  <c r="N511" i="14"/>
  <c r="N506" i="14" s="1"/>
  <c r="N505" i="14" s="1"/>
  <c r="N504" i="14" s="1"/>
  <c r="N503" i="14" s="1"/>
  <c r="P512" i="14"/>
  <c r="P511" i="14" s="1"/>
  <c r="P506" i="14" s="1"/>
  <c r="P505" i="14" s="1"/>
  <c r="P504" i="14" s="1"/>
  <c r="P503" i="14" s="1"/>
  <c r="N354" i="14"/>
  <c r="N351" i="14" s="1"/>
  <c r="P355" i="14"/>
  <c r="P354" i="14" s="1"/>
  <c r="P351" i="14" s="1"/>
  <c r="N482" i="14"/>
  <c r="N481" i="14" s="1"/>
  <c r="N480" i="14" s="1"/>
  <c r="P483" i="14"/>
  <c r="P482" i="14" s="1"/>
  <c r="N426" i="14"/>
  <c r="P427" i="14"/>
  <c r="P426" i="14" s="1"/>
  <c r="X994" i="14"/>
  <c r="N57" i="14"/>
  <c r="N56" i="14" s="1"/>
  <c r="N55" i="14" s="1"/>
  <c r="N54" i="14" s="1"/>
  <c r="P58" i="14"/>
  <c r="P57" i="14" s="1"/>
  <c r="P56" i="14" s="1"/>
  <c r="P55" i="14" s="1"/>
  <c r="P54" i="14" s="1"/>
  <c r="N96" i="14"/>
  <c r="P97" i="14"/>
  <c r="P96" i="14" s="1"/>
  <c r="N66" i="14"/>
  <c r="N65" i="14" s="1"/>
  <c r="N64" i="14" s="1"/>
  <c r="P67" i="14"/>
  <c r="P66" i="14" s="1"/>
  <c r="P65" i="14" s="1"/>
  <c r="P64" i="14" s="1"/>
  <c r="N132" i="14"/>
  <c r="P133" i="14"/>
  <c r="P132" i="14" s="1"/>
  <c r="N269" i="14"/>
  <c r="P270" i="14"/>
  <c r="P269" i="14" s="1"/>
  <c r="N732" i="14"/>
  <c r="N731" i="14" s="1"/>
  <c r="N730" i="14" s="1"/>
  <c r="N729" i="14" s="1"/>
  <c r="N728" i="14" s="1"/>
  <c r="P733" i="14"/>
  <c r="P732" i="14" s="1"/>
  <c r="P731" i="14" s="1"/>
  <c r="P730" i="14" s="1"/>
  <c r="P729" i="14" s="1"/>
  <c r="P728" i="14" s="1"/>
  <c r="N805" i="14"/>
  <c r="N804" i="14" s="1"/>
  <c r="N803" i="14" s="1"/>
  <c r="N802" i="14" s="1"/>
  <c r="N801" i="14" s="1"/>
  <c r="N800" i="14" s="1"/>
  <c r="P806" i="14"/>
  <c r="P805" i="14" s="1"/>
  <c r="P804" i="14" s="1"/>
  <c r="P803" i="14" s="1"/>
  <c r="P802" i="14" s="1"/>
  <c r="P801" i="14" s="1"/>
  <c r="P800" i="14" s="1"/>
  <c r="N873" i="14"/>
  <c r="N870" i="14" s="1"/>
  <c r="N869" i="14" s="1"/>
  <c r="P874" i="14"/>
  <c r="P873" i="14" s="1"/>
  <c r="P870" i="14" s="1"/>
  <c r="P869" i="14" s="1"/>
  <c r="N715" i="14"/>
  <c r="N714" i="14" s="1"/>
  <c r="N713" i="14" s="1"/>
  <c r="N712" i="14" s="1"/>
  <c r="P716" i="14"/>
  <c r="P715" i="14" s="1"/>
  <c r="P714" i="14" s="1"/>
  <c r="P713" i="14" s="1"/>
  <c r="P712" i="14" s="1"/>
  <c r="N234" i="14"/>
  <c r="N233" i="14" s="1"/>
  <c r="N229" i="14" s="1"/>
  <c r="N228" i="14" s="1"/>
  <c r="P235" i="14"/>
  <c r="P234" i="14" s="1"/>
  <c r="P233" i="14" s="1"/>
  <c r="P229" i="14" s="1"/>
  <c r="P228" i="14" s="1"/>
  <c r="N475" i="14"/>
  <c r="N474" i="14" s="1"/>
  <c r="N473" i="14" s="1"/>
  <c r="N472" i="14" s="1"/>
  <c r="N471" i="14" s="1"/>
  <c r="P476" i="14"/>
  <c r="P475" i="14" s="1"/>
  <c r="P474" i="14" s="1"/>
  <c r="P473" i="14" s="1"/>
  <c r="P472" i="14" s="1"/>
  <c r="P471" i="14" s="1"/>
  <c r="T649" i="14"/>
  <c r="T640" i="14" s="1"/>
  <c r="P855" i="14"/>
  <c r="P854" i="14" s="1"/>
  <c r="P851" i="14" s="1"/>
  <c r="P850" i="14" s="1"/>
  <c r="P849" i="14" s="1"/>
  <c r="P848" i="14" s="1"/>
  <c r="N854" i="14"/>
  <c r="N851" i="14" s="1"/>
  <c r="N850" i="14" s="1"/>
  <c r="N849" i="14" s="1"/>
  <c r="N848" i="14" s="1"/>
  <c r="P781" i="14"/>
  <c r="P780" i="14" s="1"/>
  <c r="P775" i="14" s="1"/>
  <c r="P878" i="14"/>
  <c r="P877" i="14" s="1"/>
  <c r="P600" i="14"/>
  <c r="P599" i="14" s="1"/>
  <c r="P590" i="14" s="1"/>
  <c r="P589" i="14" s="1"/>
  <c r="N42" i="14"/>
  <c r="N41" i="14" s="1"/>
  <c r="N40" i="14" s="1"/>
  <c r="P376" i="14"/>
  <c r="P525" i="14"/>
  <c r="P524" i="14" s="1"/>
  <c r="P523" i="14" s="1"/>
  <c r="P247" i="14"/>
  <c r="P246" i="14" s="1"/>
  <c r="N836" i="14"/>
  <c r="N833" i="14" s="1"/>
  <c r="N832" i="14" s="1"/>
  <c r="P837" i="14"/>
  <c r="P836" i="14" s="1"/>
  <c r="P833" i="14" s="1"/>
  <c r="P832" i="14" s="1"/>
  <c r="N134" i="14"/>
  <c r="P135" i="14"/>
  <c r="P134" i="14" s="1"/>
  <c r="N579" i="14"/>
  <c r="N578" i="14" s="1"/>
  <c r="N577" i="14" s="1"/>
  <c r="N576" i="14" s="1"/>
  <c r="N575" i="14" s="1"/>
  <c r="N574" i="14" s="1"/>
  <c r="P580" i="14"/>
  <c r="P579" i="14" s="1"/>
  <c r="P578" i="14" s="1"/>
  <c r="P577" i="14" s="1"/>
  <c r="P576" i="14" s="1"/>
  <c r="P575" i="14" s="1"/>
  <c r="P574" i="14" s="1"/>
  <c r="N168" i="14"/>
  <c r="N167" i="14" s="1"/>
  <c r="P169" i="14"/>
  <c r="P168" i="14" s="1"/>
  <c r="P167" i="14" s="1"/>
  <c r="N138" i="14"/>
  <c r="N137" i="14" s="1"/>
  <c r="N136" i="14" s="1"/>
  <c r="P139" i="14"/>
  <c r="P138" i="14" s="1"/>
  <c r="P137" i="14" s="1"/>
  <c r="P136" i="14" s="1"/>
  <c r="N446" i="14"/>
  <c r="P447" i="14"/>
  <c r="P446" i="14" s="1"/>
  <c r="N150" i="14"/>
  <c r="N147" i="14" s="1"/>
  <c r="P151" i="14"/>
  <c r="P150" i="14" s="1"/>
  <c r="P147" i="14" s="1"/>
  <c r="N321" i="14"/>
  <c r="P322" i="14"/>
  <c r="P321" i="14" s="1"/>
  <c r="N444" i="14"/>
  <c r="P445" i="14"/>
  <c r="P444" i="14" s="1"/>
  <c r="N840" i="14"/>
  <c r="N839" i="14" s="1"/>
  <c r="N838" i="14" s="1"/>
  <c r="P841" i="14"/>
  <c r="P840" i="14" s="1"/>
  <c r="P839" i="14" s="1"/>
  <c r="P838" i="14" s="1"/>
  <c r="N697" i="14"/>
  <c r="P698" i="14"/>
  <c r="P697" i="14" s="1"/>
  <c r="N721" i="14"/>
  <c r="N720" i="14" s="1"/>
  <c r="N719" i="14" s="1"/>
  <c r="N718" i="14" s="1"/>
  <c r="P722" i="14"/>
  <c r="P721" i="14" s="1"/>
  <c r="P720" i="14" s="1"/>
  <c r="P719" i="14" s="1"/>
  <c r="P718" i="14" s="1"/>
  <c r="K128" i="14"/>
  <c r="K127" i="14" s="1"/>
  <c r="K126" i="14" s="1"/>
  <c r="N501" i="14"/>
  <c r="N500" i="14" s="1"/>
  <c r="N499" i="14" s="1"/>
  <c r="N498" i="14" s="1"/>
  <c r="N497" i="14" s="1"/>
  <c r="P502" i="14"/>
  <c r="P501" i="14" s="1"/>
  <c r="P500" i="14" s="1"/>
  <c r="P499" i="14" s="1"/>
  <c r="P498" i="14" s="1"/>
  <c r="P497" i="14" s="1"/>
  <c r="N539" i="14"/>
  <c r="N536" i="14" s="1"/>
  <c r="N535" i="14" s="1"/>
  <c r="N534" i="14" s="1"/>
  <c r="P540" i="14"/>
  <c r="P539" i="14" s="1"/>
  <c r="P536" i="14" s="1"/>
  <c r="P535" i="14" s="1"/>
  <c r="P534" i="14" s="1"/>
  <c r="N984" i="14"/>
  <c r="N983" i="14" s="1"/>
  <c r="N982" i="14" s="1"/>
  <c r="N981" i="14" s="1"/>
  <c r="N980" i="14" s="1"/>
  <c r="P985" i="14"/>
  <c r="P984" i="14" s="1"/>
  <c r="P983" i="14" s="1"/>
  <c r="P982" i="14" s="1"/>
  <c r="P981" i="14" s="1"/>
  <c r="P980" i="14" s="1"/>
  <c r="Y860" i="14"/>
  <c r="Y808" i="14" s="1"/>
  <c r="N707" i="14"/>
  <c r="P708" i="14"/>
  <c r="P707" i="14" s="1"/>
  <c r="N909" i="14"/>
  <c r="N908" i="14" s="1"/>
  <c r="N963" i="14"/>
  <c r="P964" i="14"/>
  <c r="P963" i="14" s="1"/>
  <c r="P203" i="14"/>
  <c r="P202" i="14" s="1"/>
  <c r="P201" i="14" s="1"/>
  <c r="P200" i="14" s="1"/>
  <c r="P1034" i="14"/>
  <c r="P1033" i="14" s="1"/>
  <c r="P1032" i="14" s="1"/>
  <c r="S1006" i="14"/>
  <c r="S994" i="14" s="1"/>
  <c r="AB63" i="14"/>
  <c r="K18" i="14"/>
  <c r="S678" i="14"/>
  <c r="S677" i="14" s="1"/>
  <c r="S860" i="14"/>
  <c r="S808" i="14" s="1"/>
  <c r="F62" i="14"/>
  <c r="K146" i="14"/>
  <c r="K140" i="14" s="1"/>
  <c r="K441" i="14"/>
  <c r="K434" i="14" s="1"/>
  <c r="K433" i="14" s="1"/>
  <c r="K432" i="14" s="1"/>
  <c r="K431" i="14" s="1"/>
  <c r="H862" i="14"/>
  <c r="H861" i="14" s="1"/>
  <c r="H860" i="14" s="1"/>
  <c r="Q860" i="14"/>
  <c r="Q808" i="14" s="1"/>
  <c r="Z862" i="14"/>
  <c r="Z861" i="14" s="1"/>
  <c r="T860" i="14"/>
  <c r="T808" i="14" s="1"/>
  <c r="Q995" i="14"/>
  <c r="Q994" i="14"/>
  <c r="K558" i="14"/>
  <c r="K266" i="14"/>
  <c r="K265" i="14" s="1"/>
  <c r="K264" i="14" s="1"/>
  <c r="K263" i="14" s="1"/>
  <c r="R649" i="14"/>
  <c r="R640" i="14" s="1"/>
  <c r="L995" i="14"/>
  <c r="Q649" i="14"/>
  <c r="Q640" i="14" s="1"/>
  <c r="K423" i="14"/>
  <c r="K422" i="14" s="1"/>
  <c r="K421" i="14" s="1"/>
  <c r="K420" i="14" s="1"/>
  <c r="K419" i="14" s="1"/>
  <c r="K831" i="14"/>
  <c r="K830" i="14" s="1"/>
  <c r="K829" i="14" s="1"/>
  <c r="S431" i="14"/>
  <c r="AB305" i="14"/>
  <c r="I62" i="14"/>
  <c r="S146" i="14"/>
  <c r="S140" i="14" s="1"/>
  <c r="S112" i="14" s="1"/>
  <c r="S63" i="14" s="1"/>
  <c r="K309" i="14"/>
  <c r="K308" i="14" s="1"/>
  <c r="K307" i="14" s="1"/>
  <c r="K306" i="14" s="1"/>
  <c r="K746" i="14"/>
  <c r="K735" i="14" s="1"/>
  <c r="K517" i="14"/>
  <c r="K774" i="14"/>
  <c r="K773" i="14" s="1"/>
  <c r="X62" i="14"/>
  <c r="N365" i="14"/>
  <c r="K364" i="14"/>
  <c r="K821" i="14"/>
  <c r="K820" i="14" s="1"/>
  <c r="K819" i="14" s="1"/>
  <c r="K818" i="14" s="1"/>
  <c r="K817" i="14" s="1"/>
  <c r="K816" i="14" s="1"/>
  <c r="N822" i="14"/>
  <c r="H1044" i="14"/>
  <c r="K39" i="14"/>
  <c r="N78" i="14"/>
  <c r="K77" i="14"/>
  <c r="K76" i="14" s="1"/>
  <c r="K75" i="14" s="1"/>
  <c r="K74" i="14" s="1"/>
  <c r="K68" i="14" s="1"/>
  <c r="H361" i="14"/>
  <c r="H350" i="14" s="1"/>
  <c r="H349" i="14" s="1"/>
  <c r="H343" i="14" s="1"/>
  <c r="H305" i="14" s="1"/>
  <c r="N375" i="14"/>
  <c r="K374" i="14"/>
  <c r="K1045" i="14" s="1"/>
  <c r="K479" i="14"/>
  <c r="K478" i="14" s="1"/>
  <c r="K477" i="14" s="1"/>
  <c r="K481" i="14"/>
  <c r="K480" i="14" s="1"/>
  <c r="K764" i="14"/>
  <c r="K763" i="14" s="1"/>
  <c r="Z305" i="14"/>
  <c r="S172" i="14"/>
  <c r="K814" i="14"/>
  <c r="K813" i="14" s="1"/>
  <c r="K812" i="14" s="1"/>
  <c r="K811" i="14" s="1"/>
  <c r="K810" i="14" s="1"/>
  <c r="K809" i="14" s="1"/>
  <c r="N815" i="14"/>
  <c r="S735" i="14"/>
  <c r="S734" i="14" s="1"/>
  <c r="K660" i="14"/>
  <c r="AB734" i="14" l="1"/>
  <c r="U589" i="14"/>
  <c r="AB589" i="14"/>
  <c r="AB678" i="14"/>
  <c r="AB677" i="14" s="1"/>
  <c r="AB1006" i="14"/>
  <c r="AB995" i="14" s="1"/>
  <c r="AB862" i="14"/>
  <c r="AB861" i="14" s="1"/>
  <c r="AB860" i="14" s="1"/>
  <c r="W431" i="14"/>
  <c r="N172" i="14"/>
  <c r="AD215" i="14"/>
  <c r="U1044" i="14"/>
  <c r="K172" i="14"/>
  <c r="AD678" i="14"/>
  <c r="AD677" i="14" s="1"/>
  <c r="W1044" i="14"/>
  <c r="AB1044" i="14"/>
  <c r="AD1044" i="14"/>
  <c r="W735" i="14"/>
  <c r="W734" i="14" s="1"/>
  <c r="AD773" i="14"/>
  <c r="AD735" i="14"/>
  <c r="AD734" i="14" s="1"/>
  <c r="AB773" i="14"/>
  <c r="W773" i="14"/>
  <c r="N558" i="14"/>
  <c r="W589" i="14"/>
  <c r="U350" i="14"/>
  <c r="U349" i="14" s="1"/>
  <c r="U343" i="14" s="1"/>
  <c r="U305" i="14" s="1"/>
  <c r="U490" i="14"/>
  <c r="P558" i="14"/>
  <c r="K651" i="14"/>
  <c r="K650" i="14" s="1"/>
  <c r="N660" i="14"/>
  <c r="N651" i="14" s="1"/>
  <c r="N650" i="14" s="1"/>
  <c r="AD862" i="14"/>
  <c r="AD861" i="14" s="1"/>
  <c r="AD860" i="14" s="1"/>
  <c r="AD808" i="14" s="1"/>
  <c r="U891" i="14"/>
  <c r="U860" i="14" s="1"/>
  <c r="U1006" i="14"/>
  <c r="U994" i="14" s="1"/>
  <c r="Z860" i="14"/>
  <c r="Z808" i="14" s="1"/>
  <c r="U431" i="14"/>
  <c r="U735" i="14"/>
  <c r="U734" i="14" s="1"/>
  <c r="U649" i="14" s="1"/>
  <c r="U640" i="14" s="1"/>
  <c r="P146" i="14"/>
  <c r="P140" i="14" s="1"/>
  <c r="AD305" i="14"/>
  <c r="AD1006" i="14"/>
  <c r="AD995" i="14" s="1"/>
  <c r="AD63" i="14"/>
  <c r="H649" i="14"/>
  <c r="H640" i="14" s="1"/>
  <c r="N423" i="14"/>
  <c r="N422" i="14" s="1"/>
  <c r="N421" i="14" s="1"/>
  <c r="N420" i="14" s="1"/>
  <c r="N419" i="14" s="1"/>
  <c r="AB808" i="14"/>
  <c r="U63" i="14"/>
  <c r="K490" i="14"/>
  <c r="K860" i="14"/>
  <c r="K808" i="14" s="1"/>
  <c r="N216" i="14"/>
  <c r="H808" i="14"/>
  <c r="AB649" i="14"/>
  <c r="U829" i="14"/>
  <c r="Z649" i="14"/>
  <c r="Z640" i="14" s="1"/>
  <c r="H994" i="14"/>
  <c r="W891" i="14"/>
  <c r="W860" i="14" s="1"/>
  <c r="W215" i="14"/>
  <c r="U920" i="14"/>
  <c r="W829" i="14"/>
  <c r="N862" i="14"/>
  <c r="N861" i="14" s="1"/>
  <c r="W490" i="14"/>
  <c r="I1043" i="14"/>
  <c r="Z62" i="14"/>
  <c r="N764" i="14"/>
  <c r="N763" i="14" s="1"/>
  <c r="W920" i="14"/>
  <c r="W995" i="14"/>
  <c r="N441" i="14"/>
  <c r="N434" i="14" s="1"/>
  <c r="N433" i="14" s="1"/>
  <c r="N432" i="14" s="1"/>
  <c r="N431" i="14" s="1"/>
  <c r="P172" i="14"/>
  <c r="P216" i="14"/>
  <c r="S215" i="14"/>
  <c r="S62" i="14" s="1"/>
  <c r="P266" i="14"/>
  <c r="P265" i="14" s="1"/>
  <c r="P264" i="14" s="1"/>
  <c r="P263" i="14" s="1"/>
  <c r="U215" i="14"/>
  <c r="N309" i="14"/>
  <c r="N308" i="14" s="1"/>
  <c r="N307" i="14" s="1"/>
  <c r="N306" i="14" s="1"/>
  <c r="N517" i="14"/>
  <c r="N490" i="14" s="1"/>
  <c r="Y1043" i="14"/>
  <c r="P774" i="14"/>
  <c r="P773" i="14" s="1"/>
  <c r="F1043" i="14"/>
  <c r="N892" i="14"/>
  <c r="N891" i="14" s="1"/>
  <c r="P892" i="14"/>
  <c r="P891" i="14" s="1"/>
  <c r="G1043" i="14"/>
  <c r="AB994" i="14"/>
  <c r="N1006" i="14"/>
  <c r="N994" i="14" s="1"/>
  <c r="T1043" i="14"/>
  <c r="X1043" i="14"/>
  <c r="N405" i="14"/>
  <c r="N399" i="14" s="1"/>
  <c r="R1043" i="14"/>
  <c r="P660" i="14"/>
  <c r="P651" i="14" s="1"/>
  <c r="P650" i="14" s="1"/>
  <c r="W350" i="14"/>
  <c r="W349" i="14" s="1"/>
  <c r="W343" i="14" s="1"/>
  <c r="W305" i="14" s="1"/>
  <c r="K994" i="14"/>
  <c r="J1043" i="14"/>
  <c r="N717" i="14"/>
  <c r="N128" i="14"/>
  <c r="N127" i="14" s="1"/>
  <c r="N126" i="14" s="1"/>
  <c r="W678" i="14"/>
  <c r="W677" i="14" s="1"/>
  <c r="W649" i="14" s="1"/>
  <c r="Z994" i="14"/>
  <c r="AA1043" i="14"/>
  <c r="S995" i="14"/>
  <c r="N774" i="14"/>
  <c r="N773" i="14" s="1"/>
  <c r="W994" i="14"/>
  <c r="S649" i="14"/>
  <c r="S640" i="14" s="1"/>
  <c r="L1043" i="14"/>
  <c r="N18" i="14"/>
  <c r="W63" i="14"/>
  <c r="M1043" i="14"/>
  <c r="P694" i="14"/>
  <c r="P690" i="14" s="1"/>
  <c r="P678" i="14" s="1"/>
  <c r="P677" i="14" s="1"/>
  <c r="N266" i="14"/>
  <c r="N265" i="14" s="1"/>
  <c r="N264" i="14" s="1"/>
  <c r="N263" i="14" s="1"/>
  <c r="P517" i="14"/>
  <c r="P490" i="14" s="1"/>
  <c r="N146" i="14"/>
  <c r="N140" i="14" s="1"/>
  <c r="P423" i="14"/>
  <c r="P422" i="14" s="1"/>
  <c r="P421" i="14" s="1"/>
  <c r="P420" i="14" s="1"/>
  <c r="P419" i="14" s="1"/>
  <c r="P717" i="14"/>
  <c r="P831" i="14"/>
  <c r="P830" i="14" s="1"/>
  <c r="P829" i="14" s="1"/>
  <c r="P862" i="14"/>
  <c r="P861" i="14" s="1"/>
  <c r="P128" i="14"/>
  <c r="P127" i="14" s="1"/>
  <c r="P126" i="14" s="1"/>
  <c r="P112" i="14" s="1"/>
  <c r="P1006" i="14"/>
  <c r="P994" i="14" s="1"/>
  <c r="N746" i="14"/>
  <c r="N735" i="14" s="1"/>
  <c r="P746" i="14"/>
  <c r="P735" i="14" s="1"/>
  <c r="N814" i="14"/>
  <c r="N813" i="14" s="1"/>
  <c r="N812" i="14" s="1"/>
  <c r="N811" i="14" s="1"/>
  <c r="N810" i="14" s="1"/>
  <c r="N809" i="14" s="1"/>
  <c r="P815" i="14"/>
  <c r="P814" i="14" s="1"/>
  <c r="P813" i="14" s="1"/>
  <c r="P812" i="14" s="1"/>
  <c r="P811" i="14" s="1"/>
  <c r="P810" i="14" s="1"/>
  <c r="P809" i="14" s="1"/>
  <c r="N831" i="14"/>
  <c r="N830" i="14" s="1"/>
  <c r="N829" i="14" s="1"/>
  <c r="P405" i="14"/>
  <c r="P399" i="14" s="1"/>
  <c r="N77" i="14"/>
  <c r="N76" i="14" s="1"/>
  <c r="N75" i="14" s="1"/>
  <c r="N74" i="14" s="1"/>
  <c r="N68" i="14" s="1"/>
  <c r="P78" i="14"/>
  <c r="P77" i="14" s="1"/>
  <c r="P76" i="14" s="1"/>
  <c r="P75" i="14" s="1"/>
  <c r="P74" i="14" s="1"/>
  <c r="P68" i="14" s="1"/>
  <c r="N364" i="14"/>
  <c r="P365" i="14"/>
  <c r="P364" i="14" s="1"/>
  <c r="AB62" i="14"/>
  <c r="K215" i="14"/>
  <c r="Q1043" i="14"/>
  <c r="P441" i="14"/>
  <c r="P434" i="14" s="1"/>
  <c r="P433" i="14" s="1"/>
  <c r="P432" i="14" s="1"/>
  <c r="P431" i="14" s="1"/>
  <c r="P18" i="14"/>
  <c r="P962" i="14"/>
  <c r="P961" i="14" s="1"/>
  <c r="P960" i="14" s="1"/>
  <c r="P954" i="14" s="1"/>
  <c r="P953" i="14" s="1"/>
  <c r="P920" i="14" s="1"/>
  <c r="P764" i="14"/>
  <c r="P763" i="14" s="1"/>
  <c r="P309" i="14"/>
  <c r="P308" i="14" s="1"/>
  <c r="P307" i="14" s="1"/>
  <c r="P306" i="14" s="1"/>
  <c r="N479" i="14"/>
  <c r="N478" i="14" s="1"/>
  <c r="N477" i="14" s="1"/>
  <c r="N374" i="14"/>
  <c r="N1045" i="14" s="1"/>
  <c r="P375" i="14"/>
  <c r="P374" i="14" s="1"/>
  <c r="P1045" i="14" s="1"/>
  <c r="N821" i="14"/>
  <c r="N820" i="14" s="1"/>
  <c r="N819" i="14" s="1"/>
  <c r="N818" i="14" s="1"/>
  <c r="N817" i="14" s="1"/>
  <c r="N816" i="14" s="1"/>
  <c r="P822" i="14"/>
  <c r="P821" i="14" s="1"/>
  <c r="P820" i="14" s="1"/>
  <c r="P819" i="14" s="1"/>
  <c r="P818" i="14" s="1"/>
  <c r="P817" i="14" s="1"/>
  <c r="P816" i="14" s="1"/>
  <c r="N694" i="14"/>
  <c r="N690" i="14" s="1"/>
  <c r="N678" i="14" s="1"/>
  <c r="N677" i="14" s="1"/>
  <c r="N39" i="14"/>
  <c r="P479" i="14"/>
  <c r="P478" i="14" s="1"/>
  <c r="P477" i="14" s="1"/>
  <c r="P481" i="14"/>
  <c r="P480" i="14" s="1"/>
  <c r="P39" i="14"/>
  <c r="N962" i="14"/>
  <c r="N961" i="14" s="1"/>
  <c r="N960" i="14" s="1"/>
  <c r="N954" i="14" s="1"/>
  <c r="N953" i="14" s="1"/>
  <c r="N920" i="14" s="1"/>
  <c r="K1044" i="14"/>
  <c r="K112" i="14"/>
  <c r="K63" i="14" s="1"/>
  <c r="H62" i="14"/>
  <c r="K734" i="14"/>
  <c r="K649" i="14" s="1"/>
  <c r="K640" i="14" s="1"/>
  <c r="K361" i="14"/>
  <c r="K350" i="14" s="1"/>
  <c r="K349" i="14" s="1"/>
  <c r="K343" i="14" s="1"/>
  <c r="K305" i="14" s="1"/>
  <c r="AD649" i="14" l="1"/>
  <c r="AD640" i="14" s="1"/>
  <c r="AD994" i="14"/>
  <c r="P1044" i="14"/>
  <c r="U995" i="14"/>
  <c r="N995" i="14"/>
  <c r="AB640" i="14"/>
  <c r="AB1043" i="14" s="1"/>
  <c r="W640" i="14"/>
  <c r="AD62" i="14"/>
  <c r="AD1043" i="14" s="1"/>
  <c r="U808" i="14"/>
  <c r="U62" i="14"/>
  <c r="H1043" i="14"/>
  <c r="N215" i="14"/>
  <c r="N361" i="14"/>
  <c r="N350" i="14" s="1"/>
  <c r="N349" i="14" s="1"/>
  <c r="N343" i="14" s="1"/>
  <c r="N305" i="14" s="1"/>
  <c r="Z1043" i="14"/>
  <c r="N734" i="14"/>
  <c r="N649" i="14" s="1"/>
  <c r="N640" i="14" s="1"/>
  <c r="P215" i="14"/>
  <c r="N860" i="14"/>
  <c r="N808" i="14" s="1"/>
  <c r="W808" i="14"/>
  <c r="P995" i="14"/>
  <c r="S1043" i="14"/>
  <c r="W62" i="14"/>
  <c r="N112" i="14"/>
  <c r="N63" i="14" s="1"/>
  <c r="P860" i="14"/>
  <c r="P808" i="14" s="1"/>
  <c r="N1044" i="14"/>
  <c r="P361" i="14"/>
  <c r="P350" i="14" s="1"/>
  <c r="P349" i="14" s="1"/>
  <c r="P343" i="14" s="1"/>
  <c r="P305" i="14" s="1"/>
  <c r="P734" i="14"/>
  <c r="P649" i="14" s="1"/>
  <c r="P640" i="14" s="1"/>
  <c r="P63" i="14"/>
  <c r="K62" i="14"/>
  <c r="K1043" i="14" s="1"/>
  <c r="U1043" i="14" l="1"/>
  <c r="W1043" i="14"/>
  <c r="N62" i="14"/>
  <c r="N1043" i="14" s="1"/>
  <c r="P62" i="14"/>
  <c r="P1043" i="14" s="1"/>
  <c r="I237" i="15"/>
  <c r="J145" i="15" l="1"/>
  <c r="I144" i="15"/>
  <c r="J129" i="15"/>
  <c r="I128" i="15"/>
  <c r="I127" i="15"/>
  <c r="I126" i="15" s="1"/>
  <c r="J47" i="15"/>
  <c r="I46" i="15"/>
  <c r="I73" i="15"/>
  <c r="J73" i="15" s="1"/>
  <c r="J384" i="15"/>
  <c r="I383" i="15"/>
  <c r="M51" i="15"/>
  <c r="O51" i="15"/>
  <c r="Q51" i="15"/>
  <c r="V51" i="15"/>
  <c r="X51" i="15"/>
  <c r="Z51" i="15"/>
  <c r="J53" i="15"/>
  <c r="I52" i="15"/>
  <c r="J321" i="15"/>
  <c r="AA320" i="15"/>
  <c r="AA319" i="15" s="1"/>
  <c r="Z320" i="15"/>
  <c r="Z319" i="15" s="1"/>
  <c r="Y320" i="15"/>
  <c r="Y319" i="15" s="1"/>
  <c r="X320" i="15"/>
  <c r="X319" i="15" s="1"/>
  <c r="W320" i="15"/>
  <c r="W319" i="15" s="1"/>
  <c r="V320" i="15"/>
  <c r="V319" i="15" s="1"/>
  <c r="R320" i="15"/>
  <c r="R319" i="15" s="1"/>
  <c r="Q320" i="15"/>
  <c r="Q319" i="15" s="1"/>
  <c r="P320" i="15"/>
  <c r="P319" i="15" s="1"/>
  <c r="O320" i="15"/>
  <c r="O319" i="15" s="1"/>
  <c r="N320" i="15"/>
  <c r="N319" i="15" s="1"/>
  <c r="M320" i="15"/>
  <c r="M319" i="15" s="1"/>
  <c r="I320" i="15"/>
  <c r="I319" i="15" s="1"/>
  <c r="J127" i="15"/>
  <c r="I325" i="15"/>
  <c r="J126" i="15" l="1"/>
  <c r="L127" i="15"/>
  <c r="L126" i="15" s="1"/>
  <c r="J320" i="15"/>
  <c r="J319" i="15" s="1"/>
  <c r="L321" i="15"/>
  <c r="L320" i="15" s="1"/>
  <c r="L319" i="15" s="1"/>
  <c r="J128" i="15"/>
  <c r="L129" i="15"/>
  <c r="L128" i="15" s="1"/>
  <c r="J46" i="15"/>
  <c r="L47" i="15"/>
  <c r="L46" i="15" s="1"/>
  <c r="J72" i="15"/>
  <c r="L73" i="15"/>
  <c r="L72" i="15" s="1"/>
  <c r="J52" i="15"/>
  <c r="L53" i="15"/>
  <c r="L52" i="15" s="1"/>
  <c r="J383" i="15"/>
  <c r="L384" i="15"/>
  <c r="L383" i="15" s="1"/>
  <c r="J144" i="15"/>
  <c r="L145" i="15"/>
  <c r="L144" i="15" s="1"/>
  <c r="I72" i="15"/>
  <c r="AA561" i="15"/>
  <c r="AA559" i="15"/>
  <c r="AA557" i="15"/>
  <c r="AA555" i="15"/>
  <c r="AA551" i="15"/>
  <c r="AA549" i="15"/>
  <c r="AA546" i="15"/>
  <c r="AA543" i="15"/>
  <c r="AA540" i="15"/>
  <c r="AA538" i="15"/>
  <c r="AA536" i="15"/>
  <c r="AA531" i="15"/>
  <c r="AA529" i="15"/>
  <c r="AA527" i="15"/>
  <c r="AA525" i="15"/>
  <c r="AA521" i="15"/>
  <c r="AA518" i="15"/>
  <c r="AA514" i="15"/>
  <c r="AA511" i="15"/>
  <c r="AA509" i="15"/>
  <c r="AA507" i="15"/>
  <c r="AA505" i="15"/>
  <c r="AA502" i="15"/>
  <c r="AA499" i="15"/>
  <c r="AA497" i="15"/>
  <c r="AA495" i="15"/>
  <c r="AA493" i="15"/>
  <c r="AA491" i="15"/>
  <c r="AA489" i="15"/>
  <c r="AA485" i="15"/>
  <c r="AA483" i="15"/>
  <c r="AA481" i="15"/>
  <c r="AA476" i="15"/>
  <c r="AA471" i="15"/>
  <c r="AA470" i="15" s="1"/>
  <c r="AA469" i="15" s="1"/>
  <c r="AA466" i="15"/>
  <c r="AA465" i="15" s="1"/>
  <c r="AA464" i="15" s="1"/>
  <c r="AA462" i="15"/>
  <c r="AA460" i="15"/>
  <c r="AA458" i="15"/>
  <c r="AA455" i="15"/>
  <c r="AA453" i="15"/>
  <c r="AA451" i="15"/>
  <c r="AA449" i="15"/>
  <c r="AA445" i="15"/>
  <c r="AA443" i="15"/>
  <c r="AA441" i="15"/>
  <c r="AA436" i="15"/>
  <c r="AA435" i="15" s="1"/>
  <c r="AA434" i="15" s="1"/>
  <c r="AA432" i="15"/>
  <c r="AA431" i="15" s="1"/>
  <c r="AA430" i="15" s="1"/>
  <c r="AA428" i="15"/>
  <c r="AA426" i="15"/>
  <c r="AA422" i="15"/>
  <c r="AA420" i="15"/>
  <c r="AA417" i="15"/>
  <c r="AA412" i="15"/>
  <c r="AA410" i="15"/>
  <c r="AA407" i="15"/>
  <c r="AA400" i="15"/>
  <c r="AA398" i="15"/>
  <c r="AA394" i="15"/>
  <c r="AA391" i="15"/>
  <c r="AA387" i="15"/>
  <c r="AA385" i="15"/>
  <c r="AA378" i="15"/>
  <c r="AA375" i="15"/>
  <c r="AA372" i="15"/>
  <c r="AA370" i="15"/>
  <c r="AA365" i="15"/>
  <c r="AA361" i="15"/>
  <c r="AA360" i="15" s="1"/>
  <c r="AA359" i="15" s="1"/>
  <c r="AA357" i="15"/>
  <c r="AA355" i="15"/>
  <c r="AA353" i="15"/>
  <c r="AA349" i="15"/>
  <c r="AA346" i="15"/>
  <c r="AA342" i="15"/>
  <c r="AA338" i="15"/>
  <c r="AA335" i="15"/>
  <c r="AA333" i="15"/>
  <c r="AA330" i="15"/>
  <c r="AA328" i="15"/>
  <c r="AA326" i="15"/>
  <c r="AA324" i="15"/>
  <c r="AA316" i="15"/>
  <c r="AA315" i="15" s="1"/>
  <c r="AA310" i="15"/>
  <c r="AA309" i="15" s="1"/>
  <c r="AA306" i="15"/>
  <c r="AA304" i="15"/>
  <c r="AA302" i="15"/>
  <c r="AA300" i="15"/>
  <c r="AA297" i="15"/>
  <c r="AA295" i="15"/>
  <c r="AA292" i="15"/>
  <c r="AA290" i="15"/>
  <c r="AA288" i="15"/>
  <c r="AA286" i="15"/>
  <c r="AA284" i="15"/>
  <c r="AA282" i="15"/>
  <c r="AA280" i="15"/>
  <c r="AA277" i="15"/>
  <c r="AA275" i="15"/>
  <c r="AA272" i="15"/>
  <c r="AA270" i="15"/>
  <c r="AA265" i="15"/>
  <c r="AA261" i="15"/>
  <c r="AA257" i="15"/>
  <c r="AA256" i="15" s="1"/>
  <c r="AA254" i="15"/>
  <c r="AA253" i="15" s="1"/>
  <c r="AA250" i="15"/>
  <c r="AA249" i="15" s="1"/>
  <c r="AA247" i="15"/>
  <c r="AA246" i="15" s="1"/>
  <c r="AA243" i="15"/>
  <c r="AA242" i="15" s="1"/>
  <c r="AA241" i="15" s="1"/>
  <c r="AA236" i="15"/>
  <c r="AA235" i="15" s="1"/>
  <c r="AA234" i="15" s="1"/>
  <c r="AA232" i="15"/>
  <c r="AA231" i="15" s="1"/>
  <c r="AA229" i="15"/>
  <c r="AA227" i="15"/>
  <c r="AA225" i="15"/>
  <c r="AA221" i="15"/>
  <c r="AA219" i="15"/>
  <c r="AA217" i="15"/>
  <c r="AA214" i="15"/>
  <c r="AA211" i="15"/>
  <c r="AA210" i="15" s="1"/>
  <c r="AA207" i="15"/>
  <c r="AA206" i="15" s="1"/>
  <c r="AA202" i="15"/>
  <c r="AA201" i="15" s="1"/>
  <c r="AA198" i="15"/>
  <c r="AA197" i="15" s="1"/>
  <c r="AA194" i="15"/>
  <c r="AA193" i="15" s="1"/>
  <c r="AA191" i="15"/>
  <c r="AA189" i="15"/>
  <c r="AA187" i="15"/>
  <c r="AA185" i="15"/>
  <c r="AA183" i="15"/>
  <c r="AA181" i="15"/>
  <c r="AA179" i="15"/>
  <c r="AA176" i="15"/>
  <c r="AA173" i="15"/>
  <c r="AA168" i="15"/>
  <c r="AA166" i="15"/>
  <c r="AA164" i="15"/>
  <c r="AA162" i="15"/>
  <c r="AA160" i="15"/>
  <c r="AA158" i="15"/>
  <c r="AA156" i="15"/>
  <c r="AA154" i="15"/>
  <c r="AA152" i="15"/>
  <c r="AA148" i="15"/>
  <c r="AA142" i="15"/>
  <c r="AA138" i="15"/>
  <c r="AA136" i="15"/>
  <c r="AA134" i="15"/>
  <c r="AA130" i="15"/>
  <c r="AA122" i="15"/>
  <c r="AA118" i="15"/>
  <c r="AA116" i="15"/>
  <c r="AA114" i="15"/>
  <c r="AA109" i="15"/>
  <c r="AA107" i="15"/>
  <c r="AA102" i="15"/>
  <c r="AA101" i="15" s="1"/>
  <c r="AA99" i="15"/>
  <c r="AA97" i="15"/>
  <c r="AA95" i="15"/>
  <c r="AA93" i="15"/>
  <c r="AA90" i="15"/>
  <c r="AA84" i="15"/>
  <c r="AA80" i="15"/>
  <c r="AA78" i="15"/>
  <c r="AA76" i="15"/>
  <c r="AA74" i="15"/>
  <c r="AA69" i="15"/>
  <c r="AA67" i="15"/>
  <c r="AA65" i="15"/>
  <c r="AA63" i="15"/>
  <c r="AA60" i="15"/>
  <c r="AA56" i="15"/>
  <c r="AA54" i="15"/>
  <c r="AA44" i="15"/>
  <c r="AA42" i="15"/>
  <c r="AA38" i="15"/>
  <c r="AA35" i="15"/>
  <c r="AA33" i="15"/>
  <c r="AA31" i="15"/>
  <c r="AA29" i="15"/>
  <c r="AA27" i="15"/>
  <c r="AA25" i="15"/>
  <c r="AA23" i="15"/>
  <c r="AA21" i="15"/>
  <c r="AA19" i="15"/>
  <c r="R561" i="15"/>
  <c r="R559" i="15"/>
  <c r="R557" i="15"/>
  <c r="R553" i="15"/>
  <c r="R551" i="15"/>
  <c r="R549" i="15"/>
  <c r="R546" i="15"/>
  <c r="R543" i="15"/>
  <c r="R540" i="15"/>
  <c r="R538" i="15"/>
  <c r="R536" i="15"/>
  <c r="R531" i="15"/>
  <c r="R529" i="15"/>
  <c r="R527" i="15"/>
  <c r="R525" i="15"/>
  <c r="R521" i="15"/>
  <c r="R518" i="15"/>
  <c r="R514" i="15"/>
  <c r="R511" i="15"/>
  <c r="R509" i="15"/>
  <c r="R507" i="15"/>
  <c r="R505" i="15"/>
  <c r="R502" i="15"/>
  <c r="R499" i="15"/>
  <c r="R497" i="15"/>
  <c r="R495" i="15"/>
  <c r="R493" i="15"/>
  <c r="R491" i="15"/>
  <c r="R489" i="15"/>
  <c r="R485" i="15"/>
  <c r="R483" i="15"/>
  <c r="R481" i="15"/>
  <c r="R476" i="15"/>
  <c r="R471" i="15"/>
  <c r="R470" i="15" s="1"/>
  <c r="R469" i="15" s="1"/>
  <c r="R466" i="15"/>
  <c r="R465" i="15" s="1"/>
  <c r="R464" i="15" s="1"/>
  <c r="R462" i="15"/>
  <c r="R460" i="15"/>
  <c r="R458" i="15"/>
  <c r="R455" i="15"/>
  <c r="R453" i="15"/>
  <c r="R451" i="15"/>
  <c r="R449" i="15"/>
  <c r="R445" i="15"/>
  <c r="R443" i="15"/>
  <c r="R441" i="15"/>
  <c r="R436" i="15"/>
  <c r="R435" i="15" s="1"/>
  <c r="R434" i="15" s="1"/>
  <c r="R432" i="15"/>
  <c r="R431" i="15" s="1"/>
  <c r="R430" i="15" s="1"/>
  <c r="R428" i="15"/>
  <c r="R426" i="15"/>
  <c r="R422" i="15"/>
  <c r="R420" i="15"/>
  <c r="R417" i="15"/>
  <c r="R412" i="15"/>
  <c r="R410" i="15"/>
  <c r="R407" i="15"/>
  <c r="R400" i="15"/>
  <c r="R398" i="15"/>
  <c r="R394" i="15"/>
  <c r="R391" i="15"/>
  <c r="R387" i="15"/>
  <c r="R385" i="15"/>
  <c r="R378" i="15"/>
  <c r="R375" i="15"/>
  <c r="R372" i="15"/>
  <c r="R370" i="15"/>
  <c r="R365" i="15"/>
  <c r="R361" i="15"/>
  <c r="R360" i="15" s="1"/>
  <c r="R359" i="15" s="1"/>
  <c r="R357" i="15"/>
  <c r="R355" i="15"/>
  <c r="R353" i="15"/>
  <c r="R349" i="15"/>
  <c r="R346" i="15"/>
  <c r="R342" i="15"/>
  <c r="R338" i="15"/>
  <c r="R335" i="15"/>
  <c r="R333" i="15"/>
  <c r="R330" i="15"/>
  <c r="R328" i="15"/>
  <c r="R326" i="15"/>
  <c r="R324" i="15"/>
  <c r="R316" i="15"/>
  <c r="R315" i="15" s="1"/>
  <c r="R310" i="15"/>
  <c r="R309" i="15" s="1"/>
  <c r="R306" i="15"/>
  <c r="R304" i="15"/>
  <c r="R302" i="15"/>
  <c r="R300" i="15"/>
  <c r="R297" i="15"/>
  <c r="R295" i="15"/>
  <c r="R292" i="15"/>
  <c r="R290" i="15"/>
  <c r="R288" i="15"/>
  <c r="R286" i="15"/>
  <c r="R284" i="15"/>
  <c r="R282" i="15"/>
  <c r="R280" i="15"/>
  <c r="R277" i="15"/>
  <c r="R275" i="15"/>
  <c r="R272" i="15"/>
  <c r="R270" i="15"/>
  <c r="R265" i="15"/>
  <c r="R261" i="15"/>
  <c r="R260" i="15" s="1"/>
  <c r="R259" i="15" s="1"/>
  <c r="R257" i="15"/>
  <c r="R256" i="15" s="1"/>
  <c r="R254" i="15"/>
  <c r="R253" i="15" s="1"/>
  <c r="R250" i="15"/>
  <c r="R249" i="15" s="1"/>
  <c r="R247" i="15"/>
  <c r="R246" i="15" s="1"/>
  <c r="R243" i="15"/>
  <c r="R242" i="15" s="1"/>
  <c r="R241" i="15" s="1"/>
  <c r="R236" i="15"/>
  <c r="R235" i="15" s="1"/>
  <c r="R234" i="15" s="1"/>
  <c r="R232" i="15"/>
  <c r="R231" i="15" s="1"/>
  <c r="R229" i="15"/>
  <c r="R227" i="15"/>
  <c r="R225" i="15"/>
  <c r="R221" i="15"/>
  <c r="R219" i="15"/>
  <c r="R217" i="15"/>
  <c r="R214" i="15"/>
  <c r="R211" i="15"/>
  <c r="R210" i="15" s="1"/>
  <c r="R207" i="15"/>
  <c r="R206" i="15" s="1"/>
  <c r="R202" i="15"/>
  <c r="R201" i="15" s="1"/>
  <c r="R198" i="15"/>
  <c r="R197" i="15" s="1"/>
  <c r="R194" i="15"/>
  <c r="R193" i="15" s="1"/>
  <c r="R191" i="15"/>
  <c r="R189" i="15"/>
  <c r="R187" i="15"/>
  <c r="R185" i="15"/>
  <c r="R183" i="15"/>
  <c r="R181" i="15"/>
  <c r="R179" i="15"/>
  <c r="R176" i="15"/>
  <c r="R173" i="15"/>
  <c r="R168" i="15"/>
  <c r="R166" i="15"/>
  <c r="R164" i="15"/>
  <c r="R162" i="15"/>
  <c r="R160" i="15"/>
  <c r="R158" i="15"/>
  <c r="R156" i="15"/>
  <c r="R154" i="15"/>
  <c r="R152" i="15"/>
  <c r="R148" i="15"/>
  <c r="R142" i="15"/>
  <c r="R141" i="15" s="1"/>
  <c r="R140" i="15" s="1"/>
  <c r="R138" i="15"/>
  <c r="R136" i="15"/>
  <c r="R134" i="15"/>
  <c r="R130" i="15"/>
  <c r="R122" i="15"/>
  <c r="R118" i="15"/>
  <c r="R116" i="15"/>
  <c r="R114" i="15"/>
  <c r="R109" i="15"/>
  <c r="R107" i="15"/>
  <c r="R102" i="15"/>
  <c r="R101" i="15" s="1"/>
  <c r="R99" i="15"/>
  <c r="R97" i="15"/>
  <c r="R95" i="15"/>
  <c r="R93" i="15"/>
  <c r="R90" i="15"/>
  <c r="R84" i="15"/>
  <c r="R80" i="15"/>
  <c r="R78" i="15"/>
  <c r="R76" i="15"/>
  <c r="R74" i="15"/>
  <c r="R69" i="15"/>
  <c r="R67" i="15"/>
  <c r="R65" i="15"/>
  <c r="R63" i="15"/>
  <c r="R60" i="15"/>
  <c r="R56" i="15"/>
  <c r="R54" i="15"/>
  <c r="R44" i="15"/>
  <c r="R42" i="15"/>
  <c r="R38" i="15"/>
  <c r="R35" i="15"/>
  <c r="R33" i="15"/>
  <c r="R31" i="15"/>
  <c r="R29" i="15"/>
  <c r="R27" i="15"/>
  <c r="R25" i="15"/>
  <c r="R23" i="15"/>
  <c r="R21" i="15"/>
  <c r="R19" i="15"/>
  <c r="I561" i="15"/>
  <c r="I559" i="15"/>
  <c r="I551" i="15"/>
  <c r="I549" i="15"/>
  <c r="I546" i="15"/>
  <c r="I543" i="15"/>
  <c r="I540" i="15"/>
  <c r="I538" i="15"/>
  <c r="I536" i="15"/>
  <c r="I531" i="15"/>
  <c r="I529" i="15"/>
  <c r="I527" i="15"/>
  <c r="I525" i="15"/>
  <c r="I521" i="15"/>
  <c r="I518" i="15"/>
  <c r="I514" i="15"/>
  <c r="I511" i="15"/>
  <c r="I509" i="15"/>
  <c r="I507" i="15"/>
  <c r="I505" i="15"/>
  <c r="I502" i="15"/>
  <c r="I499" i="15"/>
  <c r="I497" i="15"/>
  <c r="I495" i="15"/>
  <c r="I493" i="15"/>
  <c r="I491" i="15"/>
  <c r="I489" i="15"/>
  <c r="I487" i="15"/>
  <c r="I485" i="15"/>
  <c r="I483" i="15"/>
  <c r="I481" i="15"/>
  <c r="I476" i="15"/>
  <c r="I471" i="15"/>
  <c r="I470" i="15" s="1"/>
  <c r="I469" i="15" s="1"/>
  <c r="I466" i="15"/>
  <c r="I465" i="15" s="1"/>
  <c r="I464" i="15" s="1"/>
  <c r="I462" i="15"/>
  <c r="I460" i="15"/>
  <c r="I458" i="15"/>
  <c r="I455" i="15"/>
  <c r="I453" i="15"/>
  <c r="I451" i="15"/>
  <c r="I449" i="15"/>
  <c r="I445" i="15"/>
  <c r="I443" i="15"/>
  <c r="I441" i="15"/>
  <c r="I436" i="15"/>
  <c r="I435" i="15" s="1"/>
  <c r="I434" i="15" s="1"/>
  <c r="I432" i="15"/>
  <c r="I431" i="15" s="1"/>
  <c r="I430" i="15" s="1"/>
  <c r="I428" i="15"/>
  <c r="I426" i="15"/>
  <c r="I422" i="15"/>
  <c r="I420" i="15"/>
  <c r="I417" i="15"/>
  <c r="I412" i="15"/>
  <c r="I410" i="15"/>
  <c r="I407" i="15"/>
  <c r="I403" i="15"/>
  <c r="I402" i="15" s="1"/>
  <c r="I400" i="15"/>
  <c r="I398" i="15"/>
  <c r="I394" i="15"/>
  <c r="I391" i="15"/>
  <c r="I389" i="15"/>
  <c r="I387" i="15"/>
  <c r="I385" i="15"/>
  <c r="I378" i="15"/>
  <c r="I375" i="15"/>
  <c r="I372" i="15"/>
  <c r="I370" i="15"/>
  <c r="I368" i="15"/>
  <c r="I365" i="15"/>
  <c r="I361" i="15"/>
  <c r="I360" i="15" s="1"/>
  <c r="I359" i="15" s="1"/>
  <c r="I357" i="15"/>
  <c r="I355" i="15"/>
  <c r="I353" i="15"/>
  <c r="I349" i="15"/>
  <c r="I346" i="15"/>
  <c r="I342" i="15"/>
  <c r="I338" i="15"/>
  <c r="I335" i="15"/>
  <c r="I333" i="15"/>
  <c r="I330" i="15"/>
  <c r="I328" i="15"/>
  <c r="I326" i="15"/>
  <c r="I324" i="15"/>
  <c r="I313" i="15"/>
  <c r="I310" i="15"/>
  <c r="I306" i="15"/>
  <c r="I304" i="15"/>
  <c r="I302" i="15"/>
  <c r="I300" i="15"/>
  <c r="I297" i="15"/>
  <c r="I295" i="15"/>
  <c r="I292" i="15"/>
  <c r="I290" i="15"/>
  <c r="I288" i="15"/>
  <c r="I286" i="15"/>
  <c r="I284" i="15"/>
  <c r="I282" i="15"/>
  <c r="I280" i="15"/>
  <c r="I277" i="15"/>
  <c r="I275" i="15"/>
  <c r="I272" i="15"/>
  <c r="I270" i="15"/>
  <c r="I265" i="15"/>
  <c r="I261" i="15"/>
  <c r="I257" i="15"/>
  <c r="I256" i="15" s="1"/>
  <c r="I254" i="15"/>
  <c r="I253" i="15" s="1"/>
  <c r="I250" i="15"/>
  <c r="I249" i="15" s="1"/>
  <c r="I247" i="15"/>
  <c r="I246" i="15" s="1"/>
  <c r="I243" i="15"/>
  <c r="I242" i="15" s="1"/>
  <c r="I241" i="15" s="1"/>
  <c r="I236" i="15"/>
  <c r="I235" i="15" s="1"/>
  <c r="I234" i="15" s="1"/>
  <c r="I232" i="15"/>
  <c r="I231" i="15" s="1"/>
  <c r="I229" i="15"/>
  <c r="I227" i="15"/>
  <c r="I225" i="15"/>
  <c r="I221" i="15"/>
  <c r="I219" i="15"/>
  <c r="I217" i="15"/>
  <c r="I214" i="15"/>
  <c r="I211" i="15"/>
  <c r="I210" i="15" s="1"/>
  <c r="I207" i="15"/>
  <c r="I206" i="15" s="1"/>
  <c r="I204" i="15"/>
  <c r="I202" i="15"/>
  <c r="I198" i="15"/>
  <c r="I197" i="15" s="1"/>
  <c r="I194" i="15"/>
  <c r="I193" i="15" s="1"/>
  <c r="I191" i="15"/>
  <c r="I189" i="15"/>
  <c r="I187" i="15"/>
  <c r="I185" i="15"/>
  <c r="I183" i="15"/>
  <c r="I181" i="15"/>
  <c r="I179" i="15"/>
  <c r="I176" i="15"/>
  <c r="I173" i="15"/>
  <c r="I168" i="15"/>
  <c r="I166" i="15"/>
  <c r="I164" i="15"/>
  <c r="I162" i="15"/>
  <c r="I160" i="15"/>
  <c r="I158" i="15"/>
  <c r="I156" i="15"/>
  <c r="I154" i="15"/>
  <c r="I152" i="15"/>
  <c r="I148" i="15"/>
  <c r="I142" i="15"/>
  <c r="I138" i="15"/>
  <c r="I136" i="15"/>
  <c r="I134" i="15"/>
  <c r="I130" i="15"/>
  <c r="I122" i="15"/>
  <c r="I118" i="15"/>
  <c r="I116" i="15"/>
  <c r="I114" i="15"/>
  <c r="I109" i="15"/>
  <c r="I107" i="15"/>
  <c r="I102" i="15"/>
  <c r="I101" i="15" s="1"/>
  <c r="I99" i="15"/>
  <c r="I97" i="15"/>
  <c r="I95" i="15"/>
  <c r="I93" i="15"/>
  <c r="I90" i="15"/>
  <c r="I84" i="15"/>
  <c r="I80" i="15"/>
  <c r="I78" i="15"/>
  <c r="I76" i="15"/>
  <c r="I74" i="15"/>
  <c r="I69" i="15"/>
  <c r="I67" i="15"/>
  <c r="I65" i="15"/>
  <c r="I63" i="15"/>
  <c r="I60" i="15"/>
  <c r="I56" i="15"/>
  <c r="I54" i="15"/>
  <c r="I49" i="15"/>
  <c r="I48" i="15" s="1"/>
  <c r="I44" i="15"/>
  <c r="I42" i="15"/>
  <c r="I38" i="15"/>
  <c r="I35" i="15"/>
  <c r="I33" i="15"/>
  <c r="I31" i="15"/>
  <c r="I29" i="15"/>
  <c r="I27" i="15"/>
  <c r="I25" i="15"/>
  <c r="I23" i="15"/>
  <c r="I21" i="15"/>
  <c r="I19" i="15"/>
  <c r="AA260" i="15" l="1"/>
  <c r="AA259" i="15" s="1"/>
  <c r="R406" i="15"/>
  <c r="R405" i="15" s="1"/>
  <c r="R224" i="15"/>
  <c r="R294" i="15"/>
  <c r="R374" i="15"/>
  <c r="AA269" i="15"/>
  <c r="AA332" i="15"/>
  <c r="I425" i="15"/>
  <c r="I424" i="15" s="1"/>
  <c r="R51" i="15"/>
  <c r="AA393" i="15"/>
  <c r="AA274" i="15"/>
  <c r="I513" i="15"/>
  <c r="R457" i="15"/>
  <c r="R393" i="15"/>
  <c r="I448" i="15"/>
  <c r="AA71" i="15"/>
  <c r="I37" i="15"/>
  <c r="I51" i="15"/>
  <c r="I260" i="15"/>
  <c r="I259" i="15" s="1"/>
  <c r="AA51" i="15"/>
  <c r="AA382" i="15"/>
  <c r="AA520" i="15"/>
  <c r="R71" i="15"/>
  <c r="AA513" i="15"/>
  <c r="I213" i="15"/>
  <c r="I209" i="15" s="1"/>
  <c r="AA121" i="15"/>
  <c r="AA120" i="15" s="1"/>
  <c r="AA141" i="15"/>
  <c r="AA140" i="15" s="1"/>
  <c r="AA37" i="15"/>
  <c r="AA535" i="15"/>
  <c r="I141" i="15"/>
  <c r="I140" i="15" s="1"/>
  <c r="I548" i="15"/>
  <c r="AA59" i="15"/>
  <c r="AA448" i="15"/>
  <c r="R37" i="15"/>
  <c r="AA440" i="15"/>
  <c r="AA439" i="15" s="1"/>
  <c r="R18" i="15"/>
  <c r="I71" i="15"/>
  <c r="I121" i="15"/>
  <c r="I120" i="15" s="1"/>
  <c r="R121" i="15"/>
  <c r="R120" i="15" s="1"/>
  <c r="AA172" i="15"/>
  <c r="AA171" i="15" s="1"/>
  <c r="AA299" i="15"/>
  <c r="R308" i="15"/>
  <c r="AA308" i="15"/>
  <c r="AA341" i="15"/>
  <c r="AA340" i="15" s="1"/>
  <c r="I374" i="15"/>
  <c r="I382" i="15"/>
  <c r="R382" i="15"/>
  <c r="AA406" i="15"/>
  <c r="AA405" i="15" s="1"/>
  <c r="R440" i="15"/>
  <c r="R439" i="15" s="1"/>
  <c r="AA475" i="15"/>
  <c r="I364" i="15"/>
  <c r="I252" i="15"/>
  <c r="I18" i="15"/>
  <c r="I224" i="15"/>
  <c r="I223" i="15" s="1"/>
  <c r="R133" i="15"/>
  <c r="R132" i="15" s="1"/>
  <c r="R59" i="15"/>
  <c r="R106" i="15"/>
  <c r="R105" i="15" s="1"/>
  <c r="R279" i="15"/>
  <c r="R147" i="15"/>
  <c r="R146" i="15" s="1"/>
  <c r="I520" i="15"/>
  <c r="R274" i="15"/>
  <c r="R299" i="15"/>
  <c r="R341" i="15"/>
  <c r="R340" i="15" s="1"/>
  <c r="R213" i="15"/>
  <c r="R209" i="15" s="1"/>
  <c r="R269" i="15"/>
  <c r="R364" i="15"/>
  <c r="R425" i="15"/>
  <c r="R424" i="15" s="1"/>
  <c r="AA213" i="15"/>
  <c r="AA209" i="15" s="1"/>
  <c r="R520" i="15"/>
  <c r="R172" i="15"/>
  <c r="R171" i="15" s="1"/>
  <c r="R332" i="15"/>
  <c r="R535" i="15"/>
  <c r="AA18" i="15"/>
  <c r="AA106" i="15"/>
  <c r="AA105" i="15" s="1"/>
  <c r="AA133" i="15"/>
  <c r="AA132" i="15" s="1"/>
  <c r="AA279" i="15"/>
  <c r="AA323" i="15"/>
  <c r="AA425" i="15"/>
  <c r="AA424" i="15" s="1"/>
  <c r="AA548" i="15"/>
  <c r="R548" i="15"/>
  <c r="AA147" i="15"/>
  <c r="AA146" i="15" s="1"/>
  <c r="AA224" i="15"/>
  <c r="AA223" i="15" s="1"/>
  <c r="AA294" i="15"/>
  <c r="AA416" i="15"/>
  <c r="AA415" i="15" s="1"/>
  <c r="AA457" i="15"/>
  <c r="AA252" i="15"/>
  <c r="AA245" i="15"/>
  <c r="AA364" i="15"/>
  <c r="AA374" i="15"/>
  <c r="R416" i="15"/>
  <c r="R415" i="15" s="1"/>
  <c r="R448" i="15"/>
  <c r="R323" i="15"/>
  <c r="R513" i="15"/>
  <c r="R223" i="15"/>
  <c r="R245" i="15"/>
  <c r="R252" i="15"/>
  <c r="R475" i="15"/>
  <c r="I245" i="15"/>
  <c r="I106" i="15"/>
  <c r="I105" i="15" s="1"/>
  <c r="I299" i="15"/>
  <c r="I440" i="15"/>
  <c r="I439" i="15" s="1"/>
  <c r="I133" i="15"/>
  <c r="I132" i="15" s="1"/>
  <c r="I274" i="15"/>
  <c r="I279" i="15"/>
  <c r="I59" i="15"/>
  <c r="I147" i="15"/>
  <c r="I146" i="15" s="1"/>
  <c r="I406" i="15"/>
  <c r="I405" i="15" s="1"/>
  <c r="I535" i="15"/>
  <c r="I416" i="15"/>
  <c r="I415" i="15" s="1"/>
  <c r="I269" i="15"/>
  <c r="I201" i="15"/>
  <c r="I323" i="15"/>
  <c r="I332" i="15"/>
  <c r="I294" i="15"/>
  <c r="I316" i="15"/>
  <c r="I315" i="15" s="1"/>
  <c r="I475" i="15"/>
  <c r="I172" i="15"/>
  <c r="I309" i="15"/>
  <c r="I341" i="15"/>
  <c r="I340" i="15" s="1"/>
  <c r="I393" i="15"/>
  <c r="I457" i="15"/>
  <c r="R363" i="15" l="1"/>
  <c r="I414" i="15"/>
  <c r="AA474" i="15"/>
  <c r="AA468" i="15" s="1"/>
  <c r="R17" i="15"/>
  <c r="AA322" i="15"/>
  <c r="R381" i="15"/>
  <c r="R380" i="15" s="1"/>
  <c r="AA381" i="15"/>
  <c r="AA380" i="15" s="1"/>
  <c r="AA447" i="15"/>
  <c r="AA438" i="15" s="1"/>
  <c r="AA58" i="15"/>
  <c r="AA414" i="15"/>
  <c r="R447" i="15"/>
  <c r="R438" i="15" s="1"/>
  <c r="AA563" i="15"/>
  <c r="I447" i="15"/>
  <c r="I438" i="15" s="1"/>
  <c r="R322" i="15"/>
  <c r="I17" i="15"/>
  <c r="I363" i="15"/>
  <c r="I381" i="15"/>
  <c r="I380" i="15" s="1"/>
  <c r="I240" i="15"/>
  <c r="R414" i="15"/>
  <c r="AA268" i="15"/>
  <c r="R563" i="15"/>
  <c r="I563" i="15"/>
  <c r="AA104" i="15"/>
  <c r="R268" i="15"/>
  <c r="I268" i="15"/>
  <c r="I308" i="15"/>
  <c r="I474" i="15"/>
  <c r="I468" i="15" s="1"/>
  <c r="R474" i="15"/>
  <c r="R468" i="15" s="1"/>
  <c r="AA170" i="15"/>
  <c r="AA240" i="15"/>
  <c r="I58" i="15"/>
  <c r="R240" i="15"/>
  <c r="R104" i="15"/>
  <c r="R170" i="15"/>
  <c r="AA17" i="15"/>
  <c r="R58" i="15"/>
  <c r="R16" i="15" s="1"/>
  <c r="AA363" i="15"/>
  <c r="I104" i="15"/>
  <c r="I171" i="15"/>
  <c r="I170" i="15" s="1"/>
  <c r="I322" i="15"/>
  <c r="AA16" i="15" l="1"/>
  <c r="AA267" i="15"/>
  <c r="R267" i="15"/>
  <c r="I16" i="15"/>
  <c r="I267" i="15"/>
  <c r="I533" i="15" s="1"/>
  <c r="I564" i="15" s="1"/>
  <c r="I568" i="15" s="1"/>
  <c r="R533" i="15"/>
  <c r="R564" i="15" s="1"/>
  <c r="AA533" i="15"/>
  <c r="AA564" i="15" s="1"/>
  <c r="D59" i="20" l="1"/>
  <c r="J58" i="20"/>
  <c r="G58" i="20"/>
  <c r="D58" i="20"/>
  <c r="D57" i="20"/>
  <c r="E56" i="20"/>
  <c r="G56" i="20" s="1"/>
  <c r="B56" i="20"/>
  <c r="B40" i="20" s="1"/>
  <c r="G55" i="20"/>
  <c r="D55" i="20"/>
  <c r="G54" i="20"/>
  <c r="D54" i="20"/>
  <c r="J53" i="20"/>
  <c r="G53" i="20"/>
  <c r="D53" i="20"/>
  <c r="J52" i="20"/>
  <c r="G52" i="20"/>
  <c r="D52" i="20"/>
  <c r="J51" i="20"/>
  <c r="G51" i="20"/>
  <c r="D51" i="20"/>
  <c r="D50" i="20"/>
  <c r="D49" i="20"/>
  <c r="J48" i="20"/>
  <c r="G48" i="20"/>
  <c r="D48" i="20"/>
  <c r="J47" i="20"/>
  <c r="G47" i="20"/>
  <c r="D47" i="20"/>
  <c r="J46" i="20"/>
  <c r="G46" i="20"/>
  <c r="D46" i="20"/>
  <c r="J45" i="20"/>
  <c r="G45" i="20"/>
  <c r="D45" i="20"/>
  <c r="D44" i="20"/>
  <c r="J43" i="20"/>
  <c r="G43" i="20"/>
  <c r="D43" i="20"/>
  <c r="J42" i="20"/>
  <c r="G42" i="20"/>
  <c r="D42" i="20"/>
  <c r="J41" i="20"/>
  <c r="G41" i="20"/>
  <c r="D41" i="20"/>
  <c r="I40" i="20"/>
  <c r="H40" i="20"/>
  <c r="F40" i="20"/>
  <c r="E40" i="20"/>
  <c r="C40" i="20"/>
  <c r="J39" i="20"/>
  <c r="G39" i="20"/>
  <c r="D39" i="20"/>
  <c r="J38" i="20"/>
  <c r="G38" i="20"/>
  <c r="D38" i="20"/>
  <c r="J37" i="20"/>
  <c r="G37" i="20"/>
  <c r="D37" i="20"/>
  <c r="J36" i="20"/>
  <c r="G36" i="20"/>
  <c r="D36" i="20"/>
  <c r="J35" i="20"/>
  <c r="G35" i="20"/>
  <c r="D35" i="20"/>
  <c r="J34" i="20"/>
  <c r="G34" i="20"/>
  <c r="D34" i="20"/>
  <c r="J33" i="20"/>
  <c r="G33" i="20"/>
  <c r="D33" i="20"/>
  <c r="J32" i="20"/>
  <c r="G32" i="20"/>
  <c r="D32" i="20"/>
  <c r="J31" i="20"/>
  <c r="G31" i="20"/>
  <c r="D31" i="20"/>
  <c r="J30" i="20"/>
  <c r="G30" i="20"/>
  <c r="D30" i="20"/>
  <c r="J29" i="20"/>
  <c r="G29" i="20"/>
  <c r="D29" i="20"/>
  <c r="J28" i="20"/>
  <c r="G28" i="20"/>
  <c r="D28" i="20"/>
  <c r="J27" i="20"/>
  <c r="G27" i="20"/>
  <c r="J26" i="20"/>
  <c r="G26" i="20"/>
  <c r="D26" i="20"/>
  <c r="J25" i="20"/>
  <c r="G25" i="20"/>
  <c r="D25" i="20"/>
  <c r="J24" i="20"/>
  <c r="G24" i="20"/>
  <c r="D24" i="20"/>
  <c r="I23" i="20"/>
  <c r="H23" i="20"/>
  <c r="F23" i="20"/>
  <c r="E23" i="20"/>
  <c r="C23" i="20"/>
  <c r="B23" i="20"/>
  <c r="J22" i="20"/>
  <c r="G22" i="20"/>
  <c r="D22" i="20"/>
  <c r="J21" i="20"/>
  <c r="G21" i="20"/>
  <c r="D21" i="20"/>
  <c r="I20" i="20"/>
  <c r="H20" i="20"/>
  <c r="F20" i="20"/>
  <c r="E20" i="20"/>
  <c r="C20" i="20"/>
  <c r="B20" i="20"/>
  <c r="D19" i="20"/>
  <c r="J17" i="20"/>
  <c r="J16" i="20" s="1"/>
  <c r="G17" i="20"/>
  <c r="G16" i="20" s="1"/>
  <c r="D17" i="20"/>
  <c r="I16" i="20"/>
  <c r="I61" i="20" s="1"/>
  <c r="I63" i="20" s="1"/>
  <c r="H16" i="20"/>
  <c r="F16" i="20"/>
  <c r="E16" i="20"/>
  <c r="C16" i="20"/>
  <c r="B16" i="20"/>
  <c r="D16" i="20" l="1"/>
  <c r="E61" i="20"/>
  <c r="E63" i="20" s="1"/>
  <c r="J23" i="20"/>
  <c r="D23" i="20"/>
  <c r="G23" i="20"/>
  <c r="J20" i="20"/>
  <c r="F61" i="20"/>
  <c r="F63" i="20" s="1"/>
  <c r="G20" i="20"/>
  <c r="J40" i="20"/>
  <c r="G40" i="20"/>
  <c r="D20" i="20"/>
  <c r="D61" i="20" s="1"/>
  <c r="C61" i="20"/>
  <c r="C63" i="20" s="1"/>
  <c r="H61" i="20"/>
  <c r="H63" i="20" s="1"/>
  <c r="B61" i="20"/>
  <c r="B63" i="20" s="1"/>
  <c r="D56" i="20"/>
  <c r="D40" i="20" s="1"/>
  <c r="G317" i="15"/>
  <c r="G314" i="15"/>
  <c r="G61" i="20" l="1"/>
  <c r="G63" i="20" s="1"/>
  <c r="J61" i="20"/>
  <c r="J63" i="20" s="1"/>
  <c r="D63" i="20"/>
  <c r="F403" i="15"/>
  <c r="F402" i="15" s="1"/>
  <c r="G404" i="15"/>
  <c r="G403" i="15" s="1"/>
  <c r="G402" i="15" s="1"/>
  <c r="H404" i="15" l="1"/>
  <c r="H403" i="15" s="1"/>
  <c r="H402" i="15" s="1"/>
  <c r="J404" i="15" l="1"/>
  <c r="J403" i="15"/>
  <c r="J402" i="15" s="1"/>
  <c r="L404" i="15"/>
  <c r="L403" i="15" s="1"/>
  <c r="L402" i="15" s="1"/>
  <c r="G348" i="15"/>
  <c r="G237" i="15" l="1"/>
  <c r="H205" i="15"/>
  <c r="G204" i="15"/>
  <c r="G266" i="15"/>
  <c r="G271" i="15"/>
  <c r="G273" i="15"/>
  <c r="G488" i="15"/>
  <c r="G487" i="15" s="1"/>
  <c r="H488" i="15"/>
  <c r="H369" i="15"/>
  <c r="G368" i="15"/>
  <c r="H204" i="15" l="1"/>
  <c r="J205" i="15"/>
  <c r="H487" i="15"/>
  <c r="J488" i="15"/>
  <c r="H368" i="15"/>
  <c r="J369" i="15"/>
  <c r="J204" i="15" l="1"/>
  <c r="L205" i="15"/>
  <c r="L204" i="15" s="1"/>
  <c r="J487" i="15"/>
  <c r="L488" i="15"/>
  <c r="L487" i="15" s="1"/>
  <c r="J368" i="15"/>
  <c r="L369" i="15"/>
  <c r="L368" i="15" s="1"/>
  <c r="G349" i="15"/>
  <c r="M349" i="15"/>
  <c r="N349" i="15"/>
  <c r="P349" i="15"/>
  <c r="V349" i="15"/>
  <c r="W349" i="15"/>
  <c r="Y349" i="15"/>
  <c r="H352" i="15"/>
  <c r="J352" i="15" s="1"/>
  <c r="L352" i="15" s="1"/>
  <c r="H390" i="15"/>
  <c r="G389" i="15"/>
  <c r="H50" i="15"/>
  <c r="G49" i="15"/>
  <c r="G48" i="15" s="1"/>
  <c r="D54" i="15"/>
  <c r="E54" i="15"/>
  <c r="G54" i="15"/>
  <c r="N54" i="15"/>
  <c r="P54" i="15"/>
  <c r="W54" i="15"/>
  <c r="Y54" i="15"/>
  <c r="F55" i="15"/>
  <c r="F54" i="15" s="1"/>
  <c r="G467" i="15"/>
  <c r="G316" i="15"/>
  <c r="G315" i="15" s="1"/>
  <c r="M316" i="15"/>
  <c r="M315" i="15" s="1"/>
  <c r="N316" i="15"/>
  <c r="N315" i="15" s="1"/>
  <c r="P316" i="15"/>
  <c r="P315" i="15" s="1"/>
  <c r="V316" i="15"/>
  <c r="V315" i="15" s="1"/>
  <c r="W316" i="15"/>
  <c r="W315" i="15" s="1"/>
  <c r="Y316" i="15"/>
  <c r="Y315" i="15" s="1"/>
  <c r="H317" i="15"/>
  <c r="J317" i="15" s="1"/>
  <c r="L317" i="15" s="1"/>
  <c r="H314" i="15"/>
  <c r="G313" i="15"/>
  <c r="D316" i="15"/>
  <c r="D315" i="15" s="1"/>
  <c r="E316" i="15"/>
  <c r="E315" i="15" s="1"/>
  <c r="H49" i="15" l="1"/>
  <c r="H48" i="15" s="1"/>
  <c r="J50" i="15"/>
  <c r="H313" i="15"/>
  <c r="J314" i="15"/>
  <c r="H389" i="15"/>
  <c r="J390" i="15"/>
  <c r="H55" i="15"/>
  <c r="J49" i="15" l="1"/>
  <c r="J48" i="15" s="1"/>
  <c r="L50" i="15"/>
  <c r="L49" i="15" s="1"/>
  <c r="L48" i="15" s="1"/>
  <c r="J313" i="15"/>
  <c r="L314" i="15"/>
  <c r="L313" i="15" s="1"/>
  <c r="J389" i="15"/>
  <c r="L390" i="15"/>
  <c r="L389" i="15" s="1"/>
  <c r="H54" i="15"/>
  <c r="J55" i="15"/>
  <c r="J54" i="15" l="1"/>
  <c r="L55" i="15"/>
  <c r="L54" i="15" s="1"/>
  <c r="Y561" i="15"/>
  <c r="Y559" i="15"/>
  <c r="Y555" i="15"/>
  <c r="Y551" i="15"/>
  <c r="Y549" i="15"/>
  <c r="Y546" i="15"/>
  <c r="Y543" i="15"/>
  <c r="Y540" i="15"/>
  <c r="Y538" i="15"/>
  <c r="Y536" i="15"/>
  <c r="Y531" i="15"/>
  <c r="Y529" i="15"/>
  <c r="Y527" i="15"/>
  <c r="Y525" i="15"/>
  <c r="Y521" i="15"/>
  <c r="Y518" i="15"/>
  <c r="Y514" i="15"/>
  <c r="Y511" i="15"/>
  <c r="Y509" i="15"/>
  <c r="Y507" i="15"/>
  <c r="Y505" i="15"/>
  <c r="Y502" i="15"/>
  <c r="Y499" i="15"/>
  <c r="Y497" i="15"/>
  <c r="Y495" i="15"/>
  <c r="Y493" i="15"/>
  <c r="Y491" i="15"/>
  <c r="Y489" i="15"/>
  <c r="Y485" i="15"/>
  <c r="Y483" i="15"/>
  <c r="Y481" i="15"/>
  <c r="Y471" i="15"/>
  <c r="Y470" i="15" s="1"/>
  <c r="Y469" i="15" s="1"/>
  <c r="Y466" i="15"/>
  <c r="Y465" i="15" s="1"/>
  <c r="Y464" i="15" s="1"/>
  <c r="Y462" i="15"/>
  <c r="Y460" i="15"/>
  <c r="Y458" i="15"/>
  <c r="Y455" i="15"/>
  <c r="Y453" i="15"/>
  <c r="Y451" i="15"/>
  <c r="Y449" i="15"/>
  <c r="Y445" i="15"/>
  <c r="Y443" i="15"/>
  <c r="Y441" i="15"/>
  <c r="Y436" i="15"/>
  <c r="Y435" i="15" s="1"/>
  <c r="Y434" i="15" s="1"/>
  <c r="Y432" i="15"/>
  <c r="Y431" i="15" s="1"/>
  <c r="Y430" i="15" s="1"/>
  <c r="Y428" i="15"/>
  <c r="Y426" i="15"/>
  <c r="Y422" i="15"/>
  <c r="Y420" i="15"/>
  <c r="Y417" i="15"/>
  <c r="Y412" i="15"/>
  <c r="Y410" i="15"/>
  <c r="Y407" i="15"/>
  <c r="Y400" i="15"/>
  <c r="Y398" i="15"/>
  <c r="Y394" i="15"/>
  <c r="Y391" i="15"/>
  <c r="Y387" i="15"/>
  <c r="Y385" i="15"/>
  <c r="Y378" i="15"/>
  <c r="Y375" i="15"/>
  <c r="Y372" i="15"/>
  <c r="Y370" i="15"/>
  <c r="Y365" i="15"/>
  <c r="Y361" i="15"/>
  <c r="Y360" i="15" s="1"/>
  <c r="Y359" i="15" s="1"/>
  <c r="Y357" i="15"/>
  <c r="Y355" i="15"/>
  <c r="Y353" i="15"/>
  <c r="Y346" i="15"/>
  <c r="Y342" i="15"/>
  <c r="Y338" i="15"/>
  <c r="Y335" i="15"/>
  <c r="Y333" i="15"/>
  <c r="Y330" i="15"/>
  <c r="Y328" i="15"/>
  <c r="Y326" i="15"/>
  <c r="Y324" i="15"/>
  <c r="Y310" i="15"/>
  <c r="Y309" i="15" s="1"/>
  <c r="Y308" i="15" s="1"/>
  <c r="Y306" i="15"/>
  <c r="Y304" i="15"/>
  <c r="Y302" i="15"/>
  <c r="Y300" i="15"/>
  <c r="Y297" i="15"/>
  <c r="Y295" i="15"/>
  <c r="Y292" i="15"/>
  <c r="Y290" i="15"/>
  <c r="Y288" i="15"/>
  <c r="Y286" i="15"/>
  <c r="Y284" i="15"/>
  <c r="Y282" i="15"/>
  <c r="Y280" i="15"/>
  <c r="Y277" i="15"/>
  <c r="Y275" i="15"/>
  <c r="Y272" i="15"/>
  <c r="Y270" i="15"/>
  <c r="Y265" i="15"/>
  <c r="Y261" i="15"/>
  <c r="Y257" i="15"/>
  <c r="Y256" i="15" s="1"/>
  <c r="Y254" i="15"/>
  <c r="Y253" i="15" s="1"/>
  <c r="Y250" i="15"/>
  <c r="Y249" i="15" s="1"/>
  <c r="Y247" i="15"/>
  <c r="Y246" i="15" s="1"/>
  <c r="Y243" i="15"/>
  <c r="Y242" i="15" s="1"/>
  <c r="Y241" i="15" s="1"/>
  <c r="Y236" i="15"/>
  <c r="Y235" i="15" s="1"/>
  <c r="Y234" i="15" s="1"/>
  <c r="Y232" i="15"/>
  <c r="Y231" i="15" s="1"/>
  <c r="Y229" i="15"/>
  <c r="Y227" i="15"/>
  <c r="Y225" i="15"/>
  <c r="Y221" i="15"/>
  <c r="Y219" i="15"/>
  <c r="Y217" i="15"/>
  <c r="Y214" i="15"/>
  <c r="Y211" i="15"/>
  <c r="Y210" i="15" s="1"/>
  <c r="Y207" i="15"/>
  <c r="Y206" i="15" s="1"/>
  <c r="Y202" i="15"/>
  <c r="Y201" i="15" s="1"/>
  <c r="Y198" i="15"/>
  <c r="Y197" i="15" s="1"/>
  <c r="Y194" i="15"/>
  <c r="Y193" i="15" s="1"/>
  <c r="Y191" i="15"/>
  <c r="Y189" i="15"/>
  <c r="Y187" i="15"/>
  <c r="Y185" i="15"/>
  <c r="Y183" i="15"/>
  <c r="Y181" i="15"/>
  <c r="Y179" i="15"/>
  <c r="Y176" i="15"/>
  <c r="Y173" i="15"/>
  <c r="Y168" i="15"/>
  <c r="Y166" i="15"/>
  <c r="Y164" i="15"/>
  <c r="Y162" i="15"/>
  <c r="Y160" i="15"/>
  <c r="Y158" i="15"/>
  <c r="Y156" i="15"/>
  <c r="Y154" i="15"/>
  <c r="Y152" i="15"/>
  <c r="Y148" i="15"/>
  <c r="Y142" i="15"/>
  <c r="Y138" i="15"/>
  <c r="Y136" i="15"/>
  <c r="Y134" i="15"/>
  <c r="Y130" i="15"/>
  <c r="Y122" i="15"/>
  <c r="Y118" i="15"/>
  <c r="Y116" i="15"/>
  <c r="Y114" i="15"/>
  <c r="Y109" i="15"/>
  <c r="Y107" i="15"/>
  <c r="Y102" i="15"/>
  <c r="Y101" i="15" s="1"/>
  <c r="Y99" i="15"/>
  <c r="Y97" i="15"/>
  <c r="Y95" i="15"/>
  <c r="Y93" i="15"/>
  <c r="Y90" i="15"/>
  <c r="Y84" i="15"/>
  <c r="Y80" i="15"/>
  <c r="Y78" i="15"/>
  <c r="Y76" i="15"/>
  <c r="Y74" i="15"/>
  <c r="Y69" i="15"/>
  <c r="Y67" i="15"/>
  <c r="Y65" i="15"/>
  <c r="Y63" i="15"/>
  <c r="Y60" i="15"/>
  <c r="Y56" i="15"/>
  <c r="Y51" i="15" s="1"/>
  <c r="Y44" i="15"/>
  <c r="Y42" i="15"/>
  <c r="Y38" i="15"/>
  <c r="Y35" i="15"/>
  <c r="Y33" i="15"/>
  <c r="Y31" i="15"/>
  <c r="Y29" i="15"/>
  <c r="Y27" i="15"/>
  <c r="Y25" i="15"/>
  <c r="Y23" i="15"/>
  <c r="Y21" i="15"/>
  <c r="Y19" i="15"/>
  <c r="P561" i="15"/>
  <c r="P559" i="15"/>
  <c r="P557" i="15"/>
  <c r="P553" i="15"/>
  <c r="P551" i="15"/>
  <c r="P549" i="15"/>
  <c r="P546" i="15"/>
  <c r="P543" i="15"/>
  <c r="P540" i="15"/>
  <c r="P538" i="15"/>
  <c r="P536" i="15"/>
  <c r="P531" i="15"/>
  <c r="P529" i="15"/>
  <c r="P527" i="15"/>
  <c r="P525" i="15"/>
  <c r="P521" i="15"/>
  <c r="P518" i="15"/>
  <c r="P514" i="15"/>
  <c r="P511" i="15"/>
  <c r="P509" i="15"/>
  <c r="P507" i="15"/>
  <c r="P505" i="15"/>
  <c r="P502" i="15"/>
  <c r="P499" i="15"/>
  <c r="P497" i="15"/>
  <c r="P495" i="15"/>
  <c r="P493" i="15"/>
  <c r="P491" i="15"/>
  <c r="P489" i="15"/>
  <c r="P485" i="15"/>
  <c r="P483" i="15"/>
  <c r="P481" i="15"/>
  <c r="P471" i="15"/>
  <c r="P470" i="15" s="1"/>
  <c r="P469" i="15" s="1"/>
  <c r="P466" i="15"/>
  <c r="P465" i="15" s="1"/>
  <c r="P464" i="15" s="1"/>
  <c r="P462" i="15"/>
  <c r="P460" i="15"/>
  <c r="P458" i="15"/>
  <c r="P455" i="15"/>
  <c r="P453" i="15"/>
  <c r="P451" i="15"/>
  <c r="P449" i="15"/>
  <c r="P445" i="15"/>
  <c r="P443" i="15"/>
  <c r="P441" i="15"/>
  <c r="P436" i="15"/>
  <c r="P435" i="15" s="1"/>
  <c r="P434" i="15" s="1"/>
  <c r="P432" i="15"/>
  <c r="P431" i="15" s="1"/>
  <c r="P430" i="15" s="1"/>
  <c r="P428" i="15"/>
  <c r="P426" i="15"/>
  <c r="P422" i="15"/>
  <c r="P420" i="15"/>
  <c r="P417" i="15"/>
  <c r="P412" i="15"/>
  <c r="P410" i="15"/>
  <c r="P407" i="15"/>
  <c r="P400" i="15"/>
  <c r="P398" i="15"/>
  <c r="P394" i="15"/>
  <c r="P391" i="15"/>
  <c r="P387" i="15"/>
  <c r="P385" i="15"/>
  <c r="P378" i="15"/>
  <c r="P375" i="15"/>
  <c r="P372" i="15"/>
  <c r="P370" i="15"/>
  <c r="P365" i="15"/>
  <c r="P361" i="15"/>
  <c r="P360" i="15" s="1"/>
  <c r="P359" i="15" s="1"/>
  <c r="P357" i="15"/>
  <c r="P355" i="15"/>
  <c r="P353" i="15"/>
  <c r="P346" i="15"/>
  <c r="P342" i="15"/>
  <c r="P338" i="15"/>
  <c r="P335" i="15"/>
  <c r="P333" i="15"/>
  <c r="P330" i="15"/>
  <c r="P328" i="15"/>
  <c r="P326" i="15"/>
  <c r="P324" i="15"/>
  <c r="P310" i="15"/>
  <c r="P309" i="15" s="1"/>
  <c r="P308" i="15" s="1"/>
  <c r="P306" i="15"/>
  <c r="P304" i="15"/>
  <c r="P302" i="15"/>
  <c r="P300" i="15"/>
  <c r="P297" i="15"/>
  <c r="P295" i="15"/>
  <c r="P292" i="15"/>
  <c r="P290" i="15"/>
  <c r="P288" i="15"/>
  <c r="P286" i="15"/>
  <c r="P284" i="15"/>
  <c r="P282" i="15"/>
  <c r="P280" i="15"/>
  <c r="P277" i="15"/>
  <c r="P275" i="15"/>
  <c r="P272" i="15"/>
  <c r="P270" i="15"/>
  <c r="P265" i="15"/>
  <c r="P261" i="15"/>
  <c r="P257" i="15"/>
  <c r="P256" i="15" s="1"/>
  <c r="P254" i="15"/>
  <c r="P253" i="15" s="1"/>
  <c r="P250" i="15"/>
  <c r="P249" i="15" s="1"/>
  <c r="P247" i="15"/>
  <c r="P246" i="15" s="1"/>
  <c r="P243" i="15"/>
  <c r="P242" i="15" s="1"/>
  <c r="P241" i="15" s="1"/>
  <c r="P236" i="15"/>
  <c r="P235" i="15" s="1"/>
  <c r="P234" i="15" s="1"/>
  <c r="P232" i="15"/>
  <c r="P231" i="15" s="1"/>
  <c r="P229" i="15"/>
  <c r="P227" i="15"/>
  <c r="P225" i="15"/>
  <c r="P221" i="15"/>
  <c r="P219" i="15"/>
  <c r="P217" i="15"/>
  <c r="P214" i="15"/>
  <c r="P211" i="15"/>
  <c r="P210" i="15" s="1"/>
  <c r="P207" i="15"/>
  <c r="P206" i="15" s="1"/>
  <c r="P202" i="15"/>
  <c r="P201" i="15" s="1"/>
  <c r="P198" i="15"/>
  <c r="P197" i="15" s="1"/>
  <c r="P194" i="15"/>
  <c r="P193" i="15" s="1"/>
  <c r="P191" i="15"/>
  <c r="P189" i="15"/>
  <c r="P187" i="15"/>
  <c r="P185" i="15"/>
  <c r="P183" i="15"/>
  <c r="P181" i="15"/>
  <c r="P179" i="15"/>
  <c r="P176" i="15"/>
  <c r="P173" i="15"/>
  <c r="P168" i="15"/>
  <c r="P166" i="15"/>
  <c r="P164" i="15"/>
  <c r="P162" i="15"/>
  <c r="P160" i="15"/>
  <c r="P158" i="15"/>
  <c r="P156" i="15"/>
  <c r="P154" i="15"/>
  <c r="P152" i="15"/>
  <c r="P148" i="15"/>
  <c r="P142" i="15"/>
  <c r="P138" i="15"/>
  <c r="P136" i="15"/>
  <c r="P134" i="15"/>
  <c r="P130" i="15"/>
  <c r="P122" i="15"/>
  <c r="P118" i="15"/>
  <c r="P116" i="15"/>
  <c r="P114" i="15"/>
  <c r="P107" i="15"/>
  <c r="P102" i="15"/>
  <c r="P101" i="15" s="1"/>
  <c r="P99" i="15"/>
  <c r="P97" i="15"/>
  <c r="P95" i="15"/>
  <c r="P93" i="15"/>
  <c r="P90" i="15"/>
  <c r="P84" i="15"/>
  <c r="P80" i="15"/>
  <c r="P78" i="15"/>
  <c r="P76" i="15"/>
  <c r="P74" i="15"/>
  <c r="P69" i="15"/>
  <c r="P67" i="15"/>
  <c r="P65" i="15"/>
  <c r="P63" i="15"/>
  <c r="P60" i="15"/>
  <c r="P56" i="15"/>
  <c r="P51" i="15" s="1"/>
  <c r="P44" i="15"/>
  <c r="P42" i="15"/>
  <c r="P38" i="15"/>
  <c r="P35" i="15"/>
  <c r="P33" i="15"/>
  <c r="P31" i="15"/>
  <c r="P29" i="15"/>
  <c r="P27" i="15"/>
  <c r="P25" i="15"/>
  <c r="P23" i="15"/>
  <c r="P21" i="15"/>
  <c r="P19" i="15"/>
  <c r="G561" i="15"/>
  <c r="G559" i="15"/>
  <c r="G551" i="15"/>
  <c r="G549" i="15"/>
  <c r="G546" i="15"/>
  <c r="G543" i="15"/>
  <c r="G540" i="15"/>
  <c r="G538" i="15"/>
  <c r="G536" i="15"/>
  <c r="G531" i="15"/>
  <c r="G529" i="15"/>
  <c r="G527" i="15"/>
  <c r="G525" i="15"/>
  <c r="G521" i="15"/>
  <c r="G518" i="15"/>
  <c r="G514" i="15"/>
  <c r="G511" i="15"/>
  <c r="G509" i="15"/>
  <c r="G507" i="15"/>
  <c r="G505" i="15"/>
  <c r="G502" i="15"/>
  <c r="G499" i="15"/>
  <c r="G497" i="15"/>
  <c r="G495" i="15"/>
  <c r="G493" i="15"/>
  <c r="G491" i="15"/>
  <c r="G489" i="15"/>
  <c r="G485" i="15"/>
  <c r="G483" i="15"/>
  <c r="G481" i="15"/>
  <c r="G471" i="15"/>
  <c r="G470" i="15" s="1"/>
  <c r="G469" i="15" s="1"/>
  <c r="G466" i="15"/>
  <c r="G465" i="15" s="1"/>
  <c r="G464" i="15" s="1"/>
  <c r="G462" i="15"/>
  <c r="G460" i="15"/>
  <c r="G458" i="15"/>
  <c r="G455" i="15"/>
  <c r="G453" i="15"/>
  <c r="G451" i="15"/>
  <c r="G449" i="15"/>
  <c r="G445" i="15"/>
  <c r="G443" i="15"/>
  <c r="G441" i="15"/>
  <c r="G436" i="15"/>
  <c r="G435" i="15" s="1"/>
  <c r="G434" i="15" s="1"/>
  <c r="G432" i="15"/>
  <c r="G431" i="15" s="1"/>
  <c r="G430" i="15" s="1"/>
  <c r="G428" i="15"/>
  <c r="G426" i="15"/>
  <c r="G422" i="15"/>
  <c r="G420" i="15"/>
  <c r="G417" i="15"/>
  <c r="G412" i="15"/>
  <c r="G410" i="15"/>
  <c r="G407" i="15"/>
  <c r="G400" i="15"/>
  <c r="G398" i="15"/>
  <c r="G394" i="15"/>
  <c r="G391" i="15"/>
  <c r="G387" i="15"/>
  <c r="G385" i="15"/>
  <c r="G378" i="15"/>
  <c r="G375" i="15"/>
  <c r="G372" i="15"/>
  <c r="G370" i="15"/>
  <c r="G365" i="15"/>
  <c r="G361" i="15"/>
  <c r="G360" i="15" s="1"/>
  <c r="G359" i="15" s="1"/>
  <c r="G357" i="15"/>
  <c r="G355" i="15"/>
  <c r="G353" i="15"/>
  <c r="G346" i="15"/>
  <c r="G342" i="15"/>
  <c r="G338" i="15"/>
  <c r="G335" i="15"/>
  <c r="G333" i="15"/>
  <c r="G330" i="15"/>
  <c r="G328" i="15"/>
  <c r="G326" i="15"/>
  <c r="G324" i="15"/>
  <c r="G310" i="15"/>
  <c r="G309" i="15" s="1"/>
  <c r="G306" i="15"/>
  <c r="G304" i="15"/>
  <c r="G302" i="15"/>
  <c r="G300" i="15"/>
  <c r="G297" i="15"/>
  <c r="G295" i="15"/>
  <c r="G288" i="15"/>
  <c r="G286" i="15"/>
  <c r="G284" i="15"/>
  <c r="G282" i="15"/>
  <c r="G280" i="15"/>
  <c r="G277" i="15"/>
  <c r="G275" i="15"/>
  <c r="G272" i="15"/>
  <c r="G270" i="15"/>
  <c r="G265" i="15"/>
  <c r="G261" i="15"/>
  <c r="G257" i="15"/>
  <c r="G256" i="15" s="1"/>
  <c r="G254" i="15"/>
  <c r="G253" i="15" s="1"/>
  <c r="G250" i="15"/>
  <c r="G249" i="15" s="1"/>
  <c r="G247" i="15"/>
  <c r="G246" i="15" s="1"/>
  <c r="G243" i="15"/>
  <c r="G242" i="15" s="1"/>
  <c r="G241" i="15" s="1"/>
  <c r="G236" i="15"/>
  <c r="G235" i="15" s="1"/>
  <c r="G234" i="15" s="1"/>
  <c r="G232" i="15"/>
  <c r="G231" i="15" s="1"/>
  <c r="G229" i="15"/>
  <c r="G227" i="15"/>
  <c r="G225" i="15"/>
  <c r="G221" i="15"/>
  <c r="G219" i="15"/>
  <c r="G217" i="15"/>
  <c r="G214" i="15"/>
  <c r="G211" i="15"/>
  <c r="G210" i="15" s="1"/>
  <c r="G207" i="15"/>
  <c r="G206" i="15" s="1"/>
  <c r="G202" i="15"/>
  <c r="G201" i="15" s="1"/>
  <c r="G198" i="15"/>
  <c r="G197" i="15" s="1"/>
  <c r="G194" i="15"/>
  <c r="G193" i="15" s="1"/>
  <c r="G191" i="15"/>
  <c r="G189" i="15"/>
  <c r="G187" i="15"/>
  <c r="G185" i="15"/>
  <c r="G183" i="15"/>
  <c r="G181" i="15"/>
  <c r="G179" i="15"/>
  <c r="G176" i="15"/>
  <c r="G173" i="15"/>
  <c r="G168" i="15"/>
  <c r="G166" i="15"/>
  <c r="G164" i="15"/>
  <c r="G162" i="15"/>
  <c r="G160" i="15"/>
  <c r="G158" i="15"/>
  <c r="G156" i="15"/>
  <c r="G154" i="15"/>
  <c r="G152" i="15"/>
  <c r="G148" i="15"/>
  <c r="G142" i="15"/>
  <c r="G141" i="15" s="1"/>
  <c r="G140" i="15" s="1"/>
  <c r="G138" i="15"/>
  <c r="G136" i="15"/>
  <c r="G134" i="15"/>
  <c r="G130" i="15"/>
  <c r="G122" i="15"/>
  <c r="G118" i="15"/>
  <c r="G116" i="15"/>
  <c r="G114" i="15"/>
  <c r="G111" i="15"/>
  <c r="G109" i="15"/>
  <c r="G107" i="15"/>
  <c r="G102" i="15"/>
  <c r="G101" i="15" s="1"/>
  <c r="G99" i="15"/>
  <c r="G97" i="15"/>
  <c r="G95" i="15"/>
  <c r="G93" i="15"/>
  <c r="G90" i="15"/>
  <c r="G84" i="15"/>
  <c r="G80" i="15"/>
  <c r="G78" i="15"/>
  <c r="G76" i="15"/>
  <c r="G74" i="15"/>
  <c r="G69" i="15"/>
  <c r="G67" i="15"/>
  <c r="G65" i="15"/>
  <c r="G63" i="15"/>
  <c r="G60" i="15"/>
  <c r="G56" i="15"/>
  <c r="G51" i="15" s="1"/>
  <c r="G44" i="15"/>
  <c r="G42" i="15"/>
  <c r="G38" i="15"/>
  <c r="G35" i="15"/>
  <c r="G33" i="15"/>
  <c r="G31" i="15"/>
  <c r="G29" i="15"/>
  <c r="G27" i="15"/>
  <c r="G25" i="15"/>
  <c r="G23" i="15"/>
  <c r="G21" i="15"/>
  <c r="G19" i="15"/>
  <c r="P121" i="15" l="1"/>
  <c r="Y121" i="15"/>
  <c r="Y364" i="15"/>
  <c r="P382" i="15"/>
  <c r="Y141" i="15"/>
  <c r="Y140" i="15" s="1"/>
  <c r="P141" i="15"/>
  <c r="P140" i="15" s="1"/>
  <c r="Y382" i="15"/>
  <c r="Y37" i="15"/>
  <c r="P37" i="15"/>
  <c r="P71" i="15"/>
  <c r="Y71" i="15"/>
  <c r="Y252" i="15"/>
  <c r="Y269" i="15"/>
  <c r="G364" i="15"/>
  <c r="G382" i="15"/>
  <c r="P364" i="15"/>
  <c r="Y260" i="15"/>
  <c r="Y259" i="15" s="1"/>
  <c r="G274" i="15"/>
  <c r="P425" i="15"/>
  <c r="P424" i="15" s="1"/>
  <c r="P448" i="15"/>
  <c r="P457" i="15"/>
  <c r="P224" i="15"/>
  <c r="P223" i="15" s="1"/>
  <c r="G294" i="15"/>
  <c r="Y274" i="15"/>
  <c r="P535" i="15"/>
  <c r="G147" i="15"/>
  <c r="G146" i="15" s="1"/>
  <c r="G269" i="15"/>
  <c r="G406" i="15"/>
  <c r="G405" i="15" s="1"/>
  <c r="P59" i="15"/>
  <c r="P252" i="15"/>
  <c r="P269" i="15"/>
  <c r="P294" i="15"/>
  <c r="Y106" i="15"/>
  <c r="Y105" i="15" s="1"/>
  <c r="Y120" i="15"/>
  <c r="Y425" i="15"/>
  <c r="Y424" i="15" s="1"/>
  <c r="Y457" i="15"/>
  <c r="P213" i="15"/>
  <c r="P209" i="15" s="1"/>
  <c r="P416" i="15"/>
  <c r="P415" i="15" s="1"/>
  <c r="Y416" i="15"/>
  <c r="Y415" i="15" s="1"/>
  <c r="Y513" i="15"/>
  <c r="G71" i="15"/>
  <c r="G224" i="15"/>
  <c r="G223" i="15" s="1"/>
  <c r="G535" i="15"/>
  <c r="P260" i="15"/>
  <c r="P259" i="15" s="1"/>
  <c r="P332" i="15"/>
  <c r="Y299" i="15"/>
  <c r="Y374" i="15"/>
  <c r="Y406" i="15"/>
  <c r="Y405" i="15" s="1"/>
  <c r="P323" i="15"/>
  <c r="P147" i="15"/>
  <c r="P146" i="15" s="1"/>
  <c r="P18" i="15"/>
  <c r="G260" i="15"/>
  <c r="G259" i="15" s="1"/>
  <c r="G341" i="15"/>
  <c r="G340" i="15" s="1"/>
  <c r="G245" i="15"/>
  <c r="G252" i="15"/>
  <c r="G448" i="15"/>
  <c r="P120" i="15"/>
  <c r="G213" i="15"/>
  <c r="G209" i="15" s="1"/>
  <c r="G416" i="15"/>
  <c r="G415" i="15" s="1"/>
  <c r="G133" i="15"/>
  <c r="G132" i="15" s="1"/>
  <c r="G457" i="15"/>
  <c r="P406" i="15"/>
  <c r="P405" i="15" s="1"/>
  <c r="P520" i="15"/>
  <c r="Y341" i="15"/>
  <c r="Y340" i="15" s="1"/>
  <c r="Y448" i="15"/>
  <c r="P133" i="15"/>
  <c r="P132" i="15" s="1"/>
  <c r="P172" i="15"/>
  <c r="P171" i="15" s="1"/>
  <c r="P299" i="15"/>
  <c r="P440" i="15"/>
  <c r="P439" i="15" s="1"/>
  <c r="Y245" i="15"/>
  <c r="Y520" i="15"/>
  <c r="Y59" i="15"/>
  <c r="Y133" i="15"/>
  <c r="Y132" i="15" s="1"/>
  <c r="Y323" i="15"/>
  <c r="Y332" i="15"/>
  <c r="Y440" i="15"/>
  <c r="Y439" i="15" s="1"/>
  <c r="Y172" i="15"/>
  <c r="Y171" i="15" s="1"/>
  <c r="Y393" i="15"/>
  <c r="P548" i="15"/>
  <c r="Y18" i="15"/>
  <c r="Y17" i="15" s="1"/>
  <c r="Y213" i="15"/>
  <c r="Y209" i="15" s="1"/>
  <c r="Y224" i="15"/>
  <c r="Y223" i="15" s="1"/>
  <c r="Y279" i="15"/>
  <c r="Y294" i="15"/>
  <c r="Y535" i="15"/>
  <c r="Y557" i="15"/>
  <c r="Y548" i="15" s="1"/>
  <c r="Y476" i="15"/>
  <c r="Y475" i="15" s="1"/>
  <c r="Y147" i="15"/>
  <c r="Y146" i="15" s="1"/>
  <c r="P476" i="15"/>
  <c r="P475" i="15" s="1"/>
  <c r="P245" i="15"/>
  <c r="P341" i="15"/>
  <c r="P340" i="15" s="1"/>
  <c r="P374" i="15"/>
  <c r="P279" i="15"/>
  <c r="P109" i="15"/>
  <c r="P106" i="15" s="1"/>
  <c r="P105" i="15" s="1"/>
  <c r="P274" i="15"/>
  <c r="P393" i="15"/>
  <c r="P513" i="15"/>
  <c r="G37" i="15"/>
  <c r="G172" i="15"/>
  <c r="G171" i="15" s="1"/>
  <c r="G374" i="15"/>
  <c r="G425" i="15"/>
  <c r="G424" i="15" s="1"/>
  <c r="G440" i="15"/>
  <c r="G439" i="15" s="1"/>
  <c r="G18" i="15"/>
  <c r="G299" i="15"/>
  <c r="G393" i="15"/>
  <c r="G59" i="15"/>
  <c r="G106" i="15"/>
  <c r="G105" i="15" s="1"/>
  <c r="G121" i="15"/>
  <c r="G120" i="15" s="1"/>
  <c r="G308" i="15"/>
  <c r="G323" i="15"/>
  <c r="G520" i="15"/>
  <c r="G476" i="15"/>
  <c r="G475" i="15" s="1"/>
  <c r="G513" i="15"/>
  <c r="G292" i="15"/>
  <c r="G332" i="15"/>
  <c r="G548" i="15"/>
  <c r="G290" i="15"/>
  <c r="Y240" i="15" l="1"/>
  <c r="P363" i="15"/>
  <c r="G381" i="15"/>
  <c r="G380" i="15" s="1"/>
  <c r="P17" i="15"/>
  <c r="G17" i="15"/>
  <c r="P414" i="15"/>
  <c r="P322" i="15"/>
  <c r="P447" i="15"/>
  <c r="P438" i="15" s="1"/>
  <c r="G414" i="15"/>
  <c r="P381" i="15"/>
  <c r="P380" i="15" s="1"/>
  <c r="G563" i="15"/>
  <c r="Y363" i="15"/>
  <c r="Y268" i="15"/>
  <c r="P170" i="15"/>
  <c r="Y104" i="15"/>
  <c r="G58" i="15"/>
  <c r="P58" i="15"/>
  <c r="P240" i="15"/>
  <c r="Y170" i="15"/>
  <c r="Y381" i="15"/>
  <c r="Y380" i="15" s="1"/>
  <c r="Y58" i="15"/>
  <c r="Y447" i="15"/>
  <c r="Y438" i="15" s="1"/>
  <c r="G447" i="15"/>
  <c r="G438" i="15" s="1"/>
  <c r="G240" i="15"/>
  <c r="Y414" i="15"/>
  <c r="Y474" i="15"/>
  <c r="Y468" i="15" s="1"/>
  <c r="P563" i="15"/>
  <c r="G363" i="15"/>
  <c r="G170" i="15"/>
  <c r="Y322" i="15"/>
  <c r="G104" i="15"/>
  <c r="P268" i="15"/>
  <c r="G322" i="15"/>
  <c r="P104" i="15"/>
  <c r="Y563" i="15"/>
  <c r="P474" i="15"/>
  <c r="P468" i="15" s="1"/>
  <c r="G279" i="15"/>
  <c r="G268" i="15" s="1"/>
  <c r="G474" i="15"/>
  <c r="G468" i="15" s="1"/>
  <c r="G16" i="15" l="1"/>
  <c r="P267" i="15"/>
  <c r="G267" i="15"/>
  <c r="P16" i="15"/>
  <c r="Y16" i="15"/>
  <c r="Y267" i="15"/>
  <c r="W477" i="15"/>
  <c r="N477" i="15"/>
  <c r="E477" i="15"/>
  <c r="G533" i="15" l="1"/>
  <c r="G564" i="15" s="1"/>
  <c r="P533" i="15"/>
  <c r="P564" i="15" s="1"/>
  <c r="Y533" i="15"/>
  <c r="Y564" i="15" s="1"/>
  <c r="N110" i="15"/>
  <c r="W558" i="15" l="1"/>
  <c r="X200" i="15"/>
  <c r="Z200" i="15" s="1"/>
  <c r="AB200" i="15" s="1"/>
  <c r="AD200" i="15" s="1"/>
  <c r="X199" i="15"/>
  <c r="W198" i="15"/>
  <c r="O200" i="15"/>
  <c r="Q200" i="15" s="1"/>
  <c r="S200" i="15" s="1"/>
  <c r="U200" i="15" s="1"/>
  <c r="O199" i="15"/>
  <c r="N198" i="15"/>
  <c r="E198" i="15"/>
  <c r="M198" i="15"/>
  <c r="V198" i="15"/>
  <c r="D198" i="15"/>
  <c r="F200" i="15"/>
  <c r="H200" i="15" s="1"/>
  <c r="J200" i="15" s="1"/>
  <c r="L200" i="15" s="1"/>
  <c r="W195" i="15"/>
  <c r="N195" i="15"/>
  <c r="E195" i="15"/>
  <c r="W168" i="15"/>
  <c r="W166" i="15"/>
  <c r="E168" i="15"/>
  <c r="E166" i="15"/>
  <c r="F34" i="15"/>
  <c r="W33" i="15"/>
  <c r="V33" i="15"/>
  <c r="N33" i="15"/>
  <c r="M33" i="15"/>
  <c r="E33" i="15"/>
  <c r="F32" i="15"/>
  <c r="W31" i="15"/>
  <c r="N31" i="15"/>
  <c r="E31" i="15"/>
  <c r="F30" i="15"/>
  <c r="W29" i="15"/>
  <c r="N29" i="15"/>
  <c r="E29" i="15"/>
  <c r="E293" i="15"/>
  <c r="E292" i="15" s="1"/>
  <c r="W292" i="15"/>
  <c r="V292" i="15"/>
  <c r="N292" i="15"/>
  <c r="M292" i="15"/>
  <c r="E291" i="15"/>
  <c r="F291" i="15" s="1"/>
  <c r="W290" i="15"/>
  <c r="V290" i="15"/>
  <c r="N290" i="15"/>
  <c r="M290" i="15"/>
  <c r="X356" i="15"/>
  <c r="Z356" i="15" s="1"/>
  <c r="O356" i="15"/>
  <c r="Q356" i="15" s="1"/>
  <c r="F356" i="15"/>
  <c r="H356" i="15" s="1"/>
  <c r="E331" i="15"/>
  <c r="E330" i="15" s="1"/>
  <c r="W330" i="15"/>
  <c r="V330" i="15"/>
  <c r="N330" i="15"/>
  <c r="M330" i="15"/>
  <c r="E329" i="15"/>
  <c r="E328" i="15" s="1"/>
  <c r="W328" i="15"/>
  <c r="V328" i="15"/>
  <c r="N328" i="15"/>
  <c r="M328" i="15"/>
  <c r="E562" i="15"/>
  <c r="E561" i="15" s="1"/>
  <c r="E560" i="15"/>
  <c r="E559" i="15" s="1"/>
  <c r="Q355" i="15" l="1"/>
  <c r="S356" i="15"/>
  <c r="H355" i="15"/>
  <c r="J356" i="15"/>
  <c r="Z355" i="15"/>
  <c r="AB356" i="15"/>
  <c r="F31" i="15"/>
  <c r="H32" i="15"/>
  <c r="O198" i="15"/>
  <c r="Q199" i="15"/>
  <c r="F33" i="15"/>
  <c r="H34" i="15"/>
  <c r="F29" i="15"/>
  <c r="H30" i="15"/>
  <c r="F290" i="15"/>
  <c r="H291" i="15"/>
  <c r="X198" i="15"/>
  <c r="Z199" i="15"/>
  <c r="F293" i="15"/>
  <c r="E290" i="15"/>
  <c r="F329" i="15"/>
  <c r="F331" i="15"/>
  <c r="AB355" i="15" l="1"/>
  <c r="AD356" i="15"/>
  <c r="AD355" i="15" s="1"/>
  <c r="S355" i="15"/>
  <c r="U356" i="15"/>
  <c r="U355" i="15" s="1"/>
  <c r="J355" i="15"/>
  <c r="L356" i="15"/>
  <c r="L355" i="15" s="1"/>
  <c r="H33" i="15"/>
  <c r="J34" i="15"/>
  <c r="H290" i="15"/>
  <c r="J291" i="15"/>
  <c r="H31" i="15"/>
  <c r="J32" i="15"/>
  <c r="Z198" i="15"/>
  <c r="Z197" i="15" s="1"/>
  <c r="AB199" i="15"/>
  <c r="H29" i="15"/>
  <c r="J30" i="15"/>
  <c r="Q198" i="15"/>
  <c r="Q197" i="15" s="1"/>
  <c r="S199" i="15"/>
  <c r="F330" i="15"/>
  <c r="H331" i="15"/>
  <c r="F328" i="15"/>
  <c r="H329" i="15"/>
  <c r="F292" i="15"/>
  <c r="H293" i="15"/>
  <c r="AB198" i="15" l="1"/>
  <c r="AB197" i="15" s="1"/>
  <c r="AD199" i="15"/>
  <c r="AD198" i="15" s="1"/>
  <c r="AD197" i="15" s="1"/>
  <c r="S198" i="15"/>
  <c r="S197" i="15" s="1"/>
  <c r="U199" i="15"/>
  <c r="U198" i="15" s="1"/>
  <c r="U197" i="15" s="1"/>
  <c r="J290" i="15"/>
  <c r="L291" i="15"/>
  <c r="L290" i="15" s="1"/>
  <c r="J29" i="15"/>
  <c r="L30" i="15"/>
  <c r="L29" i="15" s="1"/>
  <c r="J31" i="15"/>
  <c r="L32" i="15"/>
  <c r="L31" i="15" s="1"/>
  <c r="J33" i="15"/>
  <c r="L34" i="15"/>
  <c r="L33" i="15" s="1"/>
  <c r="H292" i="15"/>
  <c r="J293" i="15"/>
  <c r="H330" i="15"/>
  <c r="J331" i="15"/>
  <c r="H328" i="15"/>
  <c r="J329" i="15"/>
  <c r="J292" i="15" l="1"/>
  <c r="L293" i="15"/>
  <c r="L292" i="15" s="1"/>
  <c r="J328" i="15"/>
  <c r="L329" i="15"/>
  <c r="L328" i="15" s="1"/>
  <c r="J330" i="15"/>
  <c r="L331" i="15"/>
  <c r="L330" i="15" s="1"/>
  <c r="W555" i="15"/>
  <c r="N553" i="15"/>
  <c r="W557" i="15"/>
  <c r="N557" i="15"/>
  <c r="W561" i="15"/>
  <c r="W559" i="15"/>
  <c r="X558" i="15"/>
  <c r="X552" i="15"/>
  <c r="W551" i="15"/>
  <c r="X550" i="15"/>
  <c r="W549" i="15"/>
  <c r="W546" i="15"/>
  <c r="X545" i="15"/>
  <c r="Z545" i="15" s="1"/>
  <c r="AB545" i="15" s="1"/>
  <c r="AD545" i="15" s="1"/>
  <c r="X544" i="15"/>
  <c r="Z544" i="15" s="1"/>
  <c r="AB544" i="15" s="1"/>
  <c r="AD544" i="15" s="1"/>
  <c r="AD543" i="15" s="1"/>
  <c r="W543" i="15"/>
  <c r="X542" i="15"/>
  <c r="Z542" i="15" s="1"/>
  <c r="AB542" i="15" s="1"/>
  <c r="AD542" i="15" s="1"/>
  <c r="X541" i="15"/>
  <c r="Z541" i="15" s="1"/>
  <c r="AB541" i="15" s="1"/>
  <c r="AD541" i="15" s="1"/>
  <c r="W540" i="15"/>
  <c r="X539" i="15"/>
  <c r="W538" i="15"/>
  <c r="X537" i="15"/>
  <c r="W536" i="15"/>
  <c r="X532" i="15"/>
  <c r="W531" i="15"/>
  <c r="X530" i="15"/>
  <c r="W529" i="15"/>
  <c r="X528" i="15"/>
  <c r="W527" i="15"/>
  <c r="W525" i="15"/>
  <c r="X524" i="15"/>
  <c r="Z524" i="15" s="1"/>
  <c r="AB524" i="15" s="1"/>
  <c r="AD524" i="15" s="1"/>
  <c r="X523" i="15"/>
  <c r="Z523" i="15" s="1"/>
  <c r="AB523" i="15" s="1"/>
  <c r="AD523" i="15" s="1"/>
  <c r="X522" i="15"/>
  <c r="Z522" i="15" s="1"/>
  <c r="AB522" i="15" s="1"/>
  <c r="AD522" i="15" s="1"/>
  <c r="W521" i="15"/>
  <c r="X519" i="15"/>
  <c r="W518" i="15"/>
  <c r="X517" i="15"/>
  <c r="Z517" i="15" s="1"/>
  <c r="AB517" i="15" s="1"/>
  <c r="AD517" i="15" s="1"/>
  <c r="X516" i="15"/>
  <c r="Z516" i="15" s="1"/>
  <c r="AB516" i="15" s="1"/>
  <c r="AD516" i="15" s="1"/>
  <c r="X515" i="15"/>
  <c r="Z515" i="15" s="1"/>
  <c r="AB515" i="15" s="1"/>
  <c r="AD515" i="15" s="1"/>
  <c r="W514" i="15"/>
  <c r="X512" i="15"/>
  <c r="W511" i="15"/>
  <c r="X510" i="15"/>
  <c r="W509" i="15"/>
  <c r="X508" i="15"/>
  <c r="W507" i="15"/>
  <c r="X506" i="15"/>
  <c r="W505" i="15"/>
  <c r="X504" i="15"/>
  <c r="Z504" i="15" s="1"/>
  <c r="AB504" i="15" s="1"/>
  <c r="AD504" i="15" s="1"/>
  <c r="X503" i="15"/>
  <c r="Z503" i="15" s="1"/>
  <c r="AB503" i="15" s="1"/>
  <c r="AD503" i="15" s="1"/>
  <c r="W502" i="15"/>
  <c r="X501" i="15"/>
  <c r="Z501" i="15" s="1"/>
  <c r="AB501" i="15" s="1"/>
  <c r="AD501" i="15" s="1"/>
  <c r="X500" i="15"/>
  <c r="Z500" i="15" s="1"/>
  <c r="AB500" i="15" s="1"/>
  <c r="W499" i="15"/>
  <c r="X498" i="15"/>
  <c r="W497" i="15"/>
  <c r="X496" i="15"/>
  <c r="W495" i="15"/>
  <c r="X494" i="15"/>
  <c r="W493" i="15"/>
  <c r="X492" i="15"/>
  <c r="W491" i="15"/>
  <c r="X490" i="15"/>
  <c r="W489" i="15"/>
  <c r="X486" i="15"/>
  <c r="Z486" i="15" s="1"/>
  <c r="W485" i="15"/>
  <c r="X484" i="15"/>
  <c r="W483" i="15"/>
  <c r="W481" i="15"/>
  <c r="X480" i="15"/>
  <c r="Z480" i="15" s="1"/>
  <c r="AB480" i="15" s="1"/>
  <c r="AD480" i="15" s="1"/>
  <c r="X479" i="15"/>
  <c r="Z479" i="15" s="1"/>
  <c r="AB479" i="15" s="1"/>
  <c r="AD479" i="15" s="1"/>
  <c r="X478" i="15"/>
  <c r="Z478" i="15" s="1"/>
  <c r="AB478" i="15" s="1"/>
  <c r="AD478" i="15" s="1"/>
  <c r="X477" i="15"/>
  <c r="Z477" i="15" s="1"/>
  <c r="AB477" i="15" s="1"/>
  <c r="AD477" i="15" s="1"/>
  <c r="W476" i="15"/>
  <c r="W471" i="15"/>
  <c r="W470" i="15" s="1"/>
  <c r="W469" i="15" s="1"/>
  <c r="X467" i="15"/>
  <c r="W466" i="15"/>
  <c r="W465" i="15" s="1"/>
  <c r="W464" i="15" s="1"/>
  <c r="X463" i="15"/>
  <c r="W462" i="15"/>
  <c r="X461" i="15"/>
  <c r="W460" i="15"/>
  <c r="X459" i="15"/>
  <c r="W458" i="15"/>
  <c r="X456" i="15"/>
  <c r="W455" i="15"/>
  <c r="X454" i="15"/>
  <c r="W453" i="15"/>
  <c r="X452" i="15"/>
  <c r="W451" i="15"/>
  <c r="X450" i="15"/>
  <c r="W449" i="15"/>
  <c r="W445" i="15"/>
  <c r="W443" i="15"/>
  <c r="X442" i="15"/>
  <c r="W441" i="15"/>
  <c r="X437" i="15"/>
  <c r="W436" i="15"/>
  <c r="W435" i="15" s="1"/>
  <c r="W434" i="15" s="1"/>
  <c r="X433" i="15"/>
  <c r="W432" i="15"/>
  <c r="W431" i="15" s="1"/>
  <c r="W430" i="15" s="1"/>
  <c r="X429" i="15"/>
  <c r="W428" i="15"/>
  <c r="X427" i="15"/>
  <c r="W426" i="15"/>
  <c r="W422" i="15"/>
  <c r="X421" i="15"/>
  <c r="W420" i="15"/>
  <c r="X419" i="15"/>
  <c r="Z419" i="15" s="1"/>
  <c r="AB419" i="15" s="1"/>
  <c r="AD419" i="15" s="1"/>
  <c r="X418" i="15"/>
  <c r="Z418" i="15" s="1"/>
  <c r="AB418" i="15" s="1"/>
  <c r="AD418" i="15" s="1"/>
  <c r="W417" i="15"/>
  <c r="X413" i="15"/>
  <c r="W412" i="15"/>
  <c r="W410" i="15"/>
  <c r="X409" i="15"/>
  <c r="Z409" i="15" s="1"/>
  <c r="AB409" i="15" s="1"/>
  <c r="AD409" i="15" s="1"/>
  <c r="X408" i="15"/>
  <c r="Z408" i="15" s="1"/>
  <c r="AB408" i="15" s="1"/>
  <c r="AD408" i="15" s="1"/>
  <c r="W407" i="15"/>
  <c r="X401" i="15"/>
  <c r="W400" i="15"/>
  <c r="X399" i="15"/>
  <c r="W398" i="15"/>
  <c r="X397" i="15"/>
  <c r="Z397" i="15" s="1"/>
  <c r="AB397" i="15" s="1"/>
  <c r="AD397" i="15" s="1"/>
  <c r="X396" i="15"/>
  <c r="Z396" i="15" s="1"/>
  <c r="AB396" i="15" s="1"/>
  <c r="AD396" i="15" s="1"/>
  <c r="X395" i="15"/>
  <c r="Z395" i="15" s="1"/>
  <c r="AB395" i="15" s="1"/>
  <c r="AD395" i="15" s="1"/>
  <c r="W394" i="15"/>
  <c r="X392" i="15"/>
  <c r="W391" i="15"/>
  <c r="X388" i="15"/>
  <c r="W387" i="15"/>
  <c r="X386" i="15"/>
  <c r="W385" i="15"/>
  <c r="W378" i="15"/>
  <c r="X376" i="15"/>
  <c r="W375" i="15"/>
  <c r="X373" i="15"/>
  <c r="W372" i="15"/>
  <c r="W370" i="15"/>
  <c r="X367" i="15"/>
  <c r="Z367" i="15" s="1"/>
  <c r="AB367" i="15" s="1"/>
  <c r="AD367" i="15" s="1"/>
  <c r="X366" i="15"/>
  <c r="Z366" i="15" s="1"/>
  <c r="AB366" i="15" s="1"/>
  <c r="AD366" i="15" s="1"/>
  <c r="W365" i="15"/>
  <c r="X362" i="15"/>
  <c r="W361" i="15"/>
  <c r="W360" i="15" s="1"/>
  <c r="W359" i="15" s="1"/>
  <c r="X358" i="15"/>
  <c r="W357" i="15"/>
  <c r="X355" i="15"/>
  <c r="W355" i="15"/>
  <c r="X354" i="15"/>
  <c r="W353" i="15"/>
  <c r="X351" i="15"/>
  <c r="Z351" i="15" s="1"/>
  <c r="AB351" i="15" s="1"/>
  <c r="AD351" i="15" s="1"/>
  <c r="X350" i="15"/>
  <c r="X348" i="15"/>
  <c r="Z348" i="15" s="1"/>
  <c r="AB348" i="15" s="1"/>
  <c r="AD348" i="15" s="1"/>
  <c r="W346" i="15"/>
  <c r="X345" i="15"/>
  <c r="Z345" i="15" s="1"/>
  <c r="AB345" i="15" s="1"/>
  <c r="AD345" i="15" s="1"/>
  <c r="X344" i="15"/>
  <c r="Z344" i="15" s="1"/>
  <c r="AB344" i="15" s="1"/>
  <c r="AD344" i="15" s="1"/>
  <c r="X343" i="15"/>
  <c r="Z343" i="15" s="1"/>
  <c r="AB343" i="15" s="1"/>
  <c r="AD343" i="15" s="1"/>
  <c r="W342" i="15"/>
  <c r="X339" i="15"/>
  <c r="W338" i="15"/>
  <c r="X337" i="15"/>
  <c r="Z337" i="15" s="1"/>
  <c r="W335" i="15"/>
  <c r="X334" i="15"/>
  <c r="W333" i="15"/>
  <c r="X327" i="15"/>
  <c r="W326" i="15"/>
  <c r="X325" i="15"/>
  <c r="W324" i="15"/>
  <c r="X318" i="15"/>
  <c r="X316" i="15" s="1"/>
  <c r="X315" i="15" s="1"/>
  <c r="X312" i="15"/>
  <c r="Z312" i="15" s="1"/>
  <c r="AB312" i="15" s="1"/>
  <c r="AD312" i="15" s="1"/>
  <c r="X311" i="15"/>
  <c r="W310" i="15"/>
  <c r="W309" i="15" s="1"/>
  <c r="W308" i="15" s="1"/>
  <c r="X307" i="15"/>
  <c r="W306" i="15"/>
  <c r="W304" i="15"/>
  <c r="W302" i="15"/>
  <c r="W300" i="15"/>
  <c r="X298" i="15"/>
  <c r="W297" i="15"/>
  <c r="X296" i="15"/>
  <c r="W295" i="15"/>
  <c r="W288" i="15"/>
  <c r="W286" i="15"/>
  <c r="X285" i="15"/>
  <c r="W284" i="15"/>
  <c r="W282" i="15"/>
  <c r="W280" i="15"/>
  <c r="X278" i="15"/>
  <c r="W277" i="15"/>
  <c r="X276" i="15"/>
  <c r="W275" i="15"/>
  <c r="X273" i="15"/>
  <c r="W272" i="15"/>
  <c r="W270" i="15"/>
  <c r="X266" i="15"/>
  <c r="W265" i="15"/>
  <c r="X264" i="15"/>
  <c r="Z264" i="15" s="1"/>
  <c r="AB264" i="15" s="1"/>
  <c r="AD264" i="15" s="1"/>
  <c r="X263" i="15"/>
  <c r="Z263" i="15" s="1"/>
  <c r="AB263" i="15" s="1"/>
  <c r="AD263" i="15" s="1"/>
  <c r="X262" i="15"/>
  <c r="Z262" i="15" s="1"/>
  <c r="AB262" i="15" s="1"/>
  <c r="AD262" i="15" s="1"/>
  <c r="W261" i="15"/>
  <c r="X258" i="15"/>
  <c r="W257" i="15"/>
  <c r="W256" i="15" s="1"/>
  <c r="X255" i="15"/>
  <c r="W254" i="15"/>
  <c r="W253" i="15" s="1"/>
  <c r="X251" i="15"/>
  <c r="W250" i="15"/>
  <c r="W249" i="15" s="1"/>
  <c r="X248" i="15"/>
  <c r="W247" i="15"/>
  <c r="W246" i="15" s="1"/>
  <c r="X244" i="15"/>
  <c r="W243" i="15"/>
  <c r="W242" i="15" s="1"/>
  <c r="W241" i="15" s="1"/>
  <c r="X239" i="15"/>
  <c r="Z239" i="15" s="1"/>
  <c r="AB239" i="15" s="1"/>
  <c r="AD239" i="15" s="1"/>
  <c r="X238" i="15"/>
  <c r="Z238" i="15" s="1"/>
  <c r="AB238" i="15" s="1"/>
  <c r="AD238" i="15" s="1"/>
  <c r="X237" i="15"/>
  <c r="Z237" i="15" s="1"/>
  <c r="AB237" i="15" s="1"/>
  <c r="AD237" i="15" s="1"/>
  <c r="W236" i="15"/>
  <c r="W235" i="15" s="1"/>
  <c r="W234" i="15" s="1"/>
  <c r="X233" i="15"/>
  <c r="W232" i="15"/>
  <c r="W231" i="15" s="1"/>
  <c r="X230" i="15"/>
  <c r="W229" i="15"/>
  <c r="X228" i="15"/>
  <c r="W227" i="15"/>
  <c r="X226" i="15"/>
  <c r="W225" i="15"/>
  <c r="X222" i="15"/>
  <c r="W221" i="15"/>
  <c r="X220" i="15"/>
  <c r="W219" i="15"/>
  <c r="X218" i="15"/>
  <c r="W217" i="15"/>
  <c r="X216" i="15"/>
  <c r="Z216" i="15" s="1"/>
  <c r="AB216" i="15" s="1"/>
  <c r="AD216" i="15" s="1"/>
  <c r="X215" i="15"/>
  <c r="Z215" i="15" s="1"/>
  <c r="AB215" i="15" s="1"/>
  <c r="AD215" i="15" s="1"/>
  <c r="W214" i="15"/>
  <c r="X212" i="15"/>
  <c r="W211" i="15"/>
  <c r="W210" i="15" s="1"/>
  <c r="X208" i="15"/>
  <c r="W207" i="15"/>
  <c r="W206" i="15" s="1"/>
  <c r="X203" i="15"/>
  <c r="W202" i="15"/>
  <c r="W201" i="15" s="1"/>
  <c r="X197" i="15"/>
  <c r="W197" i="15"/>
  <c r="X196" i="15"/>
  <c r="Z196" i="15" s="1"/>
  <c r="AB196" i="15" s="1"/>
  <c r="AD196" i="15" s="1"/>
  <c r="W194" i="15"/>
  <c r="W193" i="15" s="1"/>
  <c r="X192" i="15"/>
  <c r="W191" i="15"/>
  <c r="X190" i="15"/>
  <c r="W189" i="15"/>
  <c r="W187" i="15"/>
  <c r="W185" i="15"/>
  <c r="X184" i="15"/>
  <c r="W183" i="15"/>
  <c r="X182" i="15"/>
  <c r="W181" i="15"/>
  <c r="X180" i="15"/>
  <c r="W179" i="15"/>
  <c r="X178" i="15"/>
  <c r="Z178" i="15" s="1"/>
  <c r="AB178" i="15" s="1"/>
  <c r="AD178" i="15" s="1"/>
  <c r="W176" i="15"/>
  <c r="X175" i="15"/>
  <c r="Z175" i="15" s="1"/>
  <c r="AB175" i="15" s="1"/>
  <c r="AD175" i="15" s="1"/>
  <c r="X174" i="15"/>
  <c r="W173" i="15"/>
  <c r="X169" i="15"/>
  <c r="X167" i="15"/>
  <c r="X165" i="15"/>
  <c r="W164" i="15"/>
  <c r="X163" i="15"/>
  <c r="W162" i="15"/>
  <c r="W160" i="15"/>
  <c r="X159" i="15"/>
  <c r="W158" i="15"/>
  <c r="X157" i="15"/>
  <c r="W156" i="15"/>
  <c r="X155" i="15"/>
  <c r="W154" i="15"/>
  <c r="X153" i="15"/>
  <c r="W152" i="15"/>
  <c r="X151" i="15"/>
  <c r="Z151" i="15" s="1"/>
  <c r="AB151" i="15" s="1"/>
  <c r="AD151" i="15" s="1"/>
  <c r="X150" i="15"/>
  <c r="Z150" i="15" s="1"/>
  <c r="AB150" i="15" s="1"/>
  <c r="AD150" i="15" s="1"/>
  <c r="X149" i="15"/>
  <c r="Z149" i="15" s="1"/>
  <c r="AB149" i="15" s="1"/>
  <c r="AD149" i="15" s="1"/>
  <c r="W148" i="15"/>
  <c r="X143" i="15"/>
  <c r="W142" i="15"/>
  <c r="X139" i="15"/>
  <c r="W138" i="15"/>
  <c r="X137" i="15"/>
  <c r="W136" i="15"/>
  <c r="X135" i="15"/>
  <c r="W134" i="15"/>
  <c r="X131" i="15"/>
  <c r="W130" i="15"/>
  <c r="X125" i="15"/>
  <c r="Z125" i="15" s="1"/>
  <c r="AB125" i="15" s="1"/>
  <c r="AD125" i="15" s="1"/>
  <c r="X124" i="15"/>
  <c r="Z124" i="15" s="1"/>
  <c r="AB124" i="15" s="1"/>
  <c r="AD124" i="15" s="1"/>
  <c r="W122" i="15"/>
  <c r="X119" i="15"/>
  <c r="W118" i="15"/>
  <c r="X117" i="15"/>
  <c r="W116" i="15"/>
  <c r="X115" i="15"/>
  <c r="W114" i="15"/>
  <c r="X112" i="15"/>
  <c r="X111" i="15" s="1"/>
  <c r="W109" i="15"/>
  <c r="X108" i="15"/>
  <c r="W107" i="15"/>
  <c r="X103" i="15"/>
  <c r="W102" i="15"/>
  <c r="W101" i="15" s="1"/>
  <c r="X100" i="15"/>
  <c r="W99" i="15"/>
  <c r="X98" i="15"/>
  <c r="W97" i="15"/>
  <c r="X96" i="15"/>
  <c r="W95" i="15"/>
  <c r="X94" i="15"/>
  <c r="W93" i="15"/>
  <c r="X92" i="15"/>
  <c r="Z92" i="15" s="1"/>
  <c r="AB92" i="15" s="1"/>
  <c r="AD92" i="15" s="1"/>
  <c r="AD90" i="15" s="1"/>
  <c r="X91" i="15"/>
  <c r="Z91" i="15" s="1"/>
  <c r="AB91" i="15" s="1"/>
  <c r="AD91" i="15" s="1"/>
  <c r="W90" i="15"/>
  <c r="X89" i="15"/>
  <c r="Z89" i="15" s="1"/>
  <c r="AB89" i="15" s="1"/>
  <c r="AD89" i="15" s="1"/>
  <c r="X88" i="15"/>
  <c r="Z88" i="15" s="1"/>
  <c r="AB88" i="15" s="1"/>
  <c r="AD88" i="15" s="1"/>
  <c r="W84" i="15"/>
  <c r="X83" i="15"/>
  <c r="Z83" i="15" s="1"/>
  <c r="AB83" i="15" s="1"/>
  <c r="AD83" i="15" s="1"/>
  <c r="X82" i="15"/>
  <c r="Z82" i="15" s="1"/>
  <c r="AB82" i="15" s="1"/>
  <c r="AD82" i="15" s="1"/>
  <c r="X81" i="15"/>
  <c r="Z81" i="15" s="1"/>
  <c r="AB81" i="15" s="1"/>
  <c r="AD81" i="15" s="1"/>
  <c r="W80" i="15"/>
  <c r="W78" i="15"/>
  <c r="X77" i="15"/>
  <c r="W76" i="15"/>
  <c r="W74" i="15"/>
  <c r="X70" i="15"/>
  <c r="W69" i="15"/>
  <c r="X68" i="15"/>
  <c r="W67" i="15"/>
  <c r="X66" i="15"/>
  <c r="W65" i="15"/>
  <c r="X64" i="15"/>
  <c r="W63" i="15"/>
  <c r="X62" i="15"/>
  <c r="Z62" i="15" s="1"/>
  <c r="AB62" i="15" s="1"/>
  <c r="AD62" i="15" s="1"/>
  <c r="X61" i="15"/>
  <c r="Z61" i="15" s="1"/>
  <c r="AB61" i="15" s="1"/>
  <c r="AD61" i="15" s="1"/>
  <c r="W60" i="15"/>
  <c r="W56" i="15"/>
  <c r="W51" i="15" s="1"/>
  <c r="X45" i="15"/>
  <c r="W44" i="15"/>
  <c r="X43" i="15"/>
  <c r="W42" i="15"/>
  <c r="X41" i="15"/>
  <c r="Z41" i="15" s="1"/>
  <c r="AB41" i="15" s="1"/>
  <c r="AD41" i="15" s="1"/>
  <c r="X40" i="15"/>
  <c r="Z40" i="15" s="1"/>
  <c r="AB40" i="15" s="1"/>
  <c r="AD40" i="15" s="1"/>
  <c r="X39" i="15"/>
  <c r="Z39" i="15" s="1"/>
  <c r="AB39" i="15" s="1"/>
  <c r="AD39" i="15" s="1"/>
  <c r="W38" i="15"/>
  <c r="W35" i="15"/>
  <c r="W27" i="15"/>
  <c r="X26" i="15"/>
  <c r="W25" i="15"/>
  <c r="X24" i="15"/>
  <c r="W23" i="15"/>
  <c r="X22" i="15"/>
  <c r="W21" i="15"/>
  <c r="X20" i="15"/>
  <c r="W19" i="15"/>
  <c r="N561" i="15"/>
  <c r="N559" i="15"/>
  <c r="O558" i="15"/>
  <c r="O556" i="15"/>
  <c r="Q556" i="15" s="1"/>
  <c r="S556" i="15" s="1"/>
  <c r="U556" i="15" s="1"/>
  <c r="O554" i="15"/>
  <c r="O552" i="15"/>
  <c r="N551" i="15"/>
  <c r="O550" i="15"/>
  <c r="N549" i="15"/>
  <c r="N546" i="15"/>
  <c r="O545" i="15"/>
  <c r="Q545" i="15" s="1"/>
  <c r="S545" i="15" s="1"/>
  <c r="U545" i="15" s="1"/>
  <c r="O544" i="15"/>
  <c r="Q544" i="15" s="1"/>
  <c r="S544" i="15" s="1"/>
  <c r="U544" i="15" s="1"/>
  <c r="N543" i="15"/>
  <c r="O542" i="15"/>
  <c r="Q542" i="15" s="1"/>
  <c r="S542" i="15" s="1"/>
  <c r="U542" i="15" s="1"/>
  <c r="O541" i="15"/>
  <c r="Q541" i="15" s="1"/>
  <c r="S541" i="15" s="1"/>
  <c r="U541" i="15" s="1"/>
  <c r="N540" i="15"/>
  <c r="O539" i="15"/>
  <c r="N538" i="15"/>
  <c r="O537" i="15"/>
  <c r="N536" i="15"/>
  <c r="O532" i="15"/>
  <c r="N531" i="15"/>
  <c r="O530" i="15"/>
  <c r="N529" i="15"/>
  <c r="O528" i="15"/>
  <c r="N527" i="15"/>
  <c r="N525" i="15"/>
  <c r="O524" i="15"/>
  <c r="Q524" i="15" s="1"/>
  <c r="S524" i="15" s="1"/>
  <c r="U524" i="15" s="1"/>
  <c r="O523" i="15"/>
  <c r="Q523" i="15" s="1"/>
  <c r="S523" i="15" s="1"/>
  <c r="U523" i="15" s="1"/>
  <c r="O522" i="15"/>
  <c r="Q522" i="15" s="1"/>
  <c r="S522" i="15" s="1"/>
  <c r="U522" i="15" s="1"/>
  <c r="N521" i="15"/>
  <c r="O519" i="15"/>
  <c r="N518" i="15"/>
  <c r="O517" i="15"/>
  <c r="Q517" i="15" s="1"/>
  <c r="S517" i="15" s="1"/>
  <c r="U517" i="15" s="1"/>
  <c r="O516" i="15"/>
  <c r="Q516" i="15" s="1"/>
  <c r="S516" i="15" s="1"/>
  <c r="U516" i="15" s="1"/>
  <c r="O515" i="15"/>
  <c r="Q515" i="15" s="1"/>
  <c r="S515" i="15" s="1"/>
  <c r="U515" i="15" s="1"/>
  <c r="N514" i="15"/>
  <c r="O512" i="15"/>
  <c r="N511" i="15"/>
  <c r="O510" i="15"/>
  <c r="N509" i="15"/>
  <c r="O508" i="15"/>
  <c r="N507" i="15"/>
  <c r="O506" i="15"/>
  <c r="N505" i="15"/>
  <c r="O504" i="15"/>
  <c r="Q504" i="15" s="1"/>
  <c r="S504" i="15" s="1"/>
  <c r="U504" i="15" s="1"/>
  <c r="O503" i="15"/>
  <c r="Q503" i="15" s="1"/>
  <c r="S503" i="15" s="1"/>
  <c r="U503" i="15" s="1"/>
  <c r="N502" i="15"/>
  <c r="O501" i="15"/>
  <c r="Q501" i="15" s="1"/>
  <c r="S501" i="15" s="1"/>
  <c r="U501" i="15" s="1"/>
  <c r="O500" i="15"/>
  <c r="Q500" i="15" s="1"/>
  <c r="S500" i="15" s="1"/>
  <c r="N499" i="15"/>
  <c r="O498" i="15"/>
  <c r="N497" i="15"/>
  <c r="O496" i="15"/>
  <c r="N495" i="15"/>
  <c r="O494" i="15"/>
  <c r="N493" i="15"/>
  <c r="O492" i="15"/>
  <c r="N491" i="15"/>
  <c r="O490" i="15"/>
  <c r="N489" i="15"/>
  <c r="O486" i="15"/>
  <c r="Q486" i="15" s="1"/>
  <c r="N485" i="15"/>
  <c r="O484" i="15"/>
  <c r="N483" i="15"/>
  <c r="N481" i="15"/>
  <c r="O480" i="15"/>
  <c r="Q480" i="15" s="1"/>
  <c r="S480" i="15" s="1"/>
  <c r="U480" i="15" s="1"/>
  <c r="O479" i="15"/>
  <c r="Q479" i="15" s="1"/>
  <c r="S479" i="15" s="1"/>
  <c r="U479" i="15" s="1"/>
  <c r="O478" i="15"/>
  <c r="Q478" i="15" s="1"/>
  <c r="S478" i="15" s="1"/>
  <c r="U478" i="15" s="1"/>
  <c r="O477" i="15"/>
  <c r="Q477" i="15" s="1"/>
  <c r="S477" i="15" s="1"/>
  <c r="U477" i="15" s="1"/>
  <c r="N476" i="15"/>
  <c r="N471" i="15"/>
  <c r="N470" i="15" s="1"/>
  <c r="N469" i="15" s="1"/>
  <c r="O467" i="15"/>
  <c r="N466" i="15"/>
  <c r="N465" i="15" s="1"/>
  <c r="N464" i="15" s="1"/>
  <c r="O463" i="15"/>
  <c r="N462" i="15"/>
  <c r="O461" i="15"/>
  <c r="N460" i="15"/>
  <c r="O459" i="15"/>
  <c r="N458" i="15"/>
  <c r="O456" i="15"/>
  <c r="N455" i="15"/>
  <c r="O454" i="15"/>
  <c r="N453" i="15"/>
  <c r="O452" i="15"/>
  <c r="N451" i="15"/>
  <c r="O450" i="15"/>
  <c r="N449" i="15"/>
  <c r="O446" i="15"/>
  <c r="N445" i="15"/>
  <c r="O444" i="15"/>
  <c r="Q444" i="15" s="1"/>
  <c r="N443" i="15"/>
  <c r="O442" i="15"/>
  <c r="N441" i="15"/>
  <c r="O437" i="15"/>
  <c r="N436" i="15"/>
  <c r="N435" i="15" s="1"/>
  <c r="N434" i="15" s="1"/>
  <c r="O433" i="15"/>
  <c r="N432" i="15"/>
  <c r="N431" i="15" s="1"/>
  <c r="N430" i="15" s="1"/>
  <c r="O429" i="15"/>
  <c r="N428" i="15"/>
  <c r="O427" i="15"/>
  <c r="N426" i="15"/>
  <c r="N422" i="15"/>
  <c r="O421" i="15"/>
  <c r="N420" i="15"/>
  <c r="O419" i="15"/>
  <c r="Q419" i="15" s="1"/>
  <c r="S419" i="15" s="1"/>
  <c r="U419" i="15" s="1"/>
  <c r="O418" i="15"/>
  <c r="Q418" i="15" s="1"/>
  <c r="S418" i="15" s="1"/>
  <c r="U418" i="15" s="1"/>
  <c r="N417" i="15"/>
  <c r="O413" i="15"/>
  <c r="N412" i="15"/>
  <c r="N410" i="15"/>
  <c r="O409" i="15"/>
  <c r="Q409" i="15" s="1"/>
  <c r="S409" i="15" s="1"/>
  <c r="U409" i="15" s="1"/>
  <c r="O408" i="15"/>
  <c r="Q408" i="15" s="1"/>
  <c r="S408" i="15" s="1"/>
  <c r="U408" i="15" s="1"/>
  <c r="N407" i="15"/>
  <c r="O401" i="15"/>
  <c r="N400" i="15"/>
  <c r="O399" i="15"/>
  <c r="N398" i="15"/>
  <c r="O397" i="15"/>
  <c r="Q397" i="15" s="1"/>
  <c r="S397" i="15" s="1"/>
  <c r="U397" i="15" s="1"/>
  <c r="O396" i="15"/>
  <c r="Q396" i="15" s="1"/>
  <c r="S396" i="15" s="1"/>
  <c r="U396" i="15" s="1"/>
  <c r="O395" i="15"/>
  <c r="Q395" i="15" s="1"/>
  <c r="S395" i="15" s="1"/>
  <c r="U395" i="15" s="1"/>
  <c r="N394" i="15"/>
  <c r="O392" i="15"/>
  <c r="N391" i="15"/>
  <c r="O388" i="15"/>
  <c r="N387" i="15"/>
  <c r="O386" i="15"/>
  <c r="N385" i="15"/>
  <c r="O379" i="15"/>
  <c r="N378" i="15"/>
  <c r="O376" i="15"/>
  <c r="Q376" i="15" s="1"/>
  <c r="S376" i="15" s="1"/>
  <c r="U376" i="15" s="1"/>
  <c r="N375" i="15"/>
  <c r="O373" i="15"/>
  <c r="N372" i="15"/>
  <c r="N370" i="15"/>
  <c r="O367" i="15"/>
  <c r="Q367" i="15" s="1"/>
  <c r="S367" i="15" s="1"/>
  <c r="U367" i="15" s="1"/>
  <c r="O366" i="15"/>
  <c r="Q366" i="15" s="1"/>
  <c r="S366" i="15" s="1"/>
  <c r="U366" i="15" s="1"/>
  <c r="N365" i="15"/>
  <c r="O362" i="15"/>
  <c r="N361" i="15"/>
  <c r="N360" i="15" s="1"/>
  <c r="N359" i="15" s="1"/>
  <c r="O358" i="15"/>
  <c r="Q358" i="15" s="1"/>
  <c r="N357" i="15"/>
  <c r="O355" i="15"/>
  <c r="N355" i="15"/>
  <c r="O354" i="15"/>
  <c r="N353" i="15"/>
  <c r="O351" i="15"/>
  <c r="Q351" i="15" s="1"/>
  <c r="S351" i="15" s="1"/>
  <c r="U351" i="15" s="1"/>
  <c r="O350" i="15"/>
  <c r="O348" i="15"/>
  <c r="Q348" i="15" s="1"/>
  <c r="S348" i="15" s="1"/>
  <c r="U348" i="15" s="1"/>
  <c r="N346" i="15"/>
  <c r="O345" i="15"/>
  <c r="Q345" i="15" s="1"/>
  <c r="S345" i="15" s="1"/>
  <c r="U345" i="15" s="1"/>
  <c r="O344" i="15"/>
  <c r="Q344" i="15" s="1"/>
  <c r="S344" i="15" s="1"/>
  <c r="U344" i="15" s="1"/>
  <c r="O343" i="15"/>
  <c r="Q343" i="15" s="1"/>
  <c r="S343" i="15" s="1"/>
  <c r="U343" i="15" s="1"/>
  <c r="N342" i="15"/>
  <c r="O339" i="15"/>
  <c r="N338" i="15"/>
  <c r="O337" i="15"/>
  <c r="Q337" i="15" s="1"/>
  <c r="N335" i="15"/>
  <c r="O334" i="15"/>
  <c r="N333" i="15"/>
  <c r="O327" i="15"/>
  <c r="N326" i="15"/>
  <c r="O325" i="15"/>
  <c r="N324" i="15"/>
  <c r="O318" i="15"/>
  <c r="O316" i="15" s="1"/>
  <c r="O315" i="15" s="1"/>
  <c r="O312" i="15"/>
  <c r="Q312" i="15" s="1"/>
  <c r="S312" i="15" s="1"/>
  <c r="U312" i="15" s="1"/>
  <c r="O311" i="15"/>
  <c r="Q311" i="15" s="1"/>
  <c r="S311" i="15" s="1"/>
  <c r="U311" i="15" s="1"/>
  <c r="N310" i="15"/>
  <c r="N309" i="15" s="1"/>
  <c r="N308" i="15" s="1"/>
  <c r="O307" i="15"/>
  <c r="N306" i="15"/>
  <c r="N304" i="15"/>
  <c r="N302" i="15"/>
  <c r="N300" i="15"/>
  <c r="O298" i="15"/>
  <c r="N297" i="15"/>
  <c r="O296" i="15"/>
  <c r="N295" i="15"/>
  <c r="N288" i="15"/>
  <c r="N286" i="15"/>
  <c r="O285" i="15"/>
  <c r="N284" i="15"/>
  <c r="N282" i="15"/>
  <c r="N280" i="15"/>
  <c r="O278" i="15"/>
  <c r="N277" i="15"/>
  <c r="O276" i="15"/>
  <c r="N275" i="15"/>
  <c r="O273" i="15"/>
  <c r="N272" i="15"/>
  <c r="N270" i="15"/>
  <c r="O266" i="15"/>
  <c r="N265" i="15"/>
  <c r="O264" i="15"/>
  <c r="Q264" i="15" s="1"/>
  <c r="S264" i="15" s="1"/>
  <c r="U264" i="15" s="1"/>
  <c r="O263" i="15"/>
  <c r="Q263" i="15" s="1"/>
  <c r="S263" i="15" s="1"/>
  <c r="U263" i="15" s="1"/>
  <c r="O262" i="15"/>
  <c r="Q262" i="15" s="1"/>
  <c r="S262" i="15" s="1"/>
  <c r="U262" i="15" s="1"/>
  <c r="N261" i="15"/>
  <c r="O258" i="15"/>
  <c r="N257" i="15"/>
  <c r="N256" i="15" s="1"/>
  <c r="O255" i="15"/>
  <c r="N254" i="15"/>
  <c r="N253" i="15" s="1"/>
  <c r="O251" i="15"/>
  <c r="N250" i="15"/>
  <c r="N249" i="15" s="1"/>
  <c r="O248" i="15"/>
  <c r="N247" i="15"/>
  <c r="N246" i="15" s="1"/>
  <c r="O244" i="15"/>
  <c r="N243" i="15"/>
  <c r="N242" i="15" s="1"/>
  <c r="N241" i="15" s="1"/>
  <c r="O239" i="15"/>
  <c r="Q239" i="15" s="1"/>
  <c r="S239" i="15" s="1"/>
  <c r="U239" i="15" s="1"/>
  <c r="O238" i="15"/>
  <c r="Q238" i="15" s="1"/>
  <c r="S238" i="15" s="1"/>
  <c r="U238" i="15" s="1"/>
  <c r="O237" i="15"/>
  <c r="Q237" i="15" s="1"/>
  <c r="S237" i="15" s="1"/>
  <c r="U237" i="15" s="1"/>
  <c r="N236" i="15"/>
  <c r="N235" i="15" s="1"/>
  <c r="N234" i="15" s="1"/>
  <c r="O233" i="15"/>
  <c r="N232" i="15"/>
  <c r="N231" i="15" s="1"/>
  <c r="O230" i="15"/>
  <c r="N229" i="15"/>
  <c r="O228" i="15"/>
  <c r="N227" i="15"/>
  <c r="O226" i="15"/>
  <c r="N225" i="15"/>
  <c r="O222" i="15"/>
  <c r="N221" i="15"/>
  <c r="O220" i="15"/>
  <c r="N219" i="15"/>
  <c r="O218" i="15"/>
  <c r="N217" i="15"/>
  <c r="O216" i="15"/>
  <c r="Q216" i="15" s="1"/>
  <c r="S216" i="15" s="1"/>
  <c r="U216" i="15" s="1"/>
  <c r="O215" i="15"/>
  <c r="Q215" i="15" s="1"/>
  <c r="S215" i="15" s="1"/>
  <c r="U215" i="15" s="1"/>
  <c r="N214" i="15"/>
  <c r="O212" i="15"/>
  <c r="N211" i="15"/>
  <c r="N210" i="15" s="1"/>
  <c r="O208" i="15"/>
  <c r="N207" i="15"/>
  <c r="N206" i="15" s="1"/>
  <c r="O203" i="15"/>
  <c r="N202" i="15"/>
  <c r="N201" i="15" s="1"/>
  <c r="O197" i="15"/>
  <c r="N197" i="15"/>
  <c r="O196" i="15"/>
  <c r="Q196" i="15" s="1"/>
  <c r="S196" i="15" s="1"/>
  <c r="U196" i="15" s="1"/>
  <c r="N194" i="15"/>
  <c r="N193" i="15" s="1"/>
  <c r="O192" i="15"/>
  <c r="N191" i="15"/>
  <c r="O190" i="15"/>
  <c r="N189" i="15"/>
  <c r="N187" i="15"/>
  <c r="N185" i="15"/>
  <c r="O184" i="15"/>
  <c r="N183" i="15"/>
  <c r="O182" i="15"/>
  <c r="Q182" i="15" s="1"/>
  <c r="N181" i="15"/>
  <c r="O180" i="15"/>
  <c r="N179" i="15"/>
  <c r="O178" i="15"/>
  <c r="Q178" i="15" s="1"/>
  <c r="S178" i="15" s="1"/>
  <c r="U178" i="15" s="1"/>
  <c r="N176" i="15"/>
  <c r="O175" i="15"/>
  <c r="Q175" i="15" s="1"/>
  <c r="S175" i="15" s="1"/>
  <c r="U175" i="15" s="1"/>
  <c r="O174" i="15"/>
  <c r="Q174" i="15" s="1"/>
  <c r="S174" i="15" s="1"/>
  <c r="U174" i="15" s="1"/>
  <c r="N173" i="15"/>
  <c r="O169" i="15"/>
  <c r="N168" i="15"/>
  <c r="O167" i="15"/>
  <c r="N166" i="15"/>
  <c r="O165" i="15"/>
  <c r="N164" i="15"/>
  <c r="O163" i="15"/>
  <c r="N162" i="15"/>
  <c r="N160" i="15"/>
  <c r="O159" i="15"/>
  <c r="N158" i="15"/>
  <c r="O157" i="15"/>
  <c r="Q157" i="15" s="1"/>
  <c r="N156" i="15"/>
  <c r="O155" i="15"/>
  <c r="N154" i="15"/>
  <c r="O153" i="15"/>
  <c r="N152" i="15"/>
  <c r="O151" i="15"/>
  <c r="Q151" i="15" s="1"/>
  <c r="S151" i="15" s="1"/>
  <c r="U151" i="15" s="1"/>
  <c r="O150" i="15"/>
  <c r="Q150" i="15" s="1"/>
  <c r="S150" i="15" s="1"/>
  <c r="U150" i="15" s="1"/>
  <c r="O149" i="15"/>
  <c r="Q149" i="15" s="1"/>
  <c r="S149" i="15" s="1"/>
  <c r="U149" i="15" s="1"/>
  <c r="N148" i="15"/>
  <c r="O143" i="15"/>
  <c r="N142" i="15"/>
  <c r="O139" i="15"/>
  <c r="N138" i="15"/>
  <c r="O137" i="15"/>
  <c r="N136" i="15"/>
  <c r="O135" i="15"/>
  <c r="N134" i="15"/>
  <c r="O131" i="15"/>
  <c r="N130" i="15"/>
  <c r="O125" i="15"/>
  <c r="Q125" i="15" s="1"/>
  <c r="S125" i="15" s="1"/>
  <c r="U125" i="15" s="1"/>
  <c r="O124" i="15"/>
  <c r="Q124" i="15" s="1"/>
  <c r="S124" i="15" s="1"/>
  <c r="U124" i="15" s="1"/>
  <c r="N122" i="15"/>
  <c r="O119" i="15"/>
  <c r="N118" i="15"/>
  <c r="O117" i="15"/>
  <c r="N116" i="15"/>
  <c r="O115" i="15"/>
  <c r="N114" i="15"/>
  <c r="O112" i="15"/>
  <c r="O111" i="15" s="1"/>
  <c r="N109" i="15"/>
  <c r="O108" i="15"/>
  <c r="N107" i="15"/>
  <c r="O103" i="15"/>
  <c r="N102" i="15"/>
  <c r="N101" i="15" s="1"/>
  <c r="O100" i="15"/>
  <c r="N99" i="15"/>
  <c r="O98" i="15"/>
  <c r="N97" i="15"/>
  <c r="O96" i="15"/>
  <c r="N95" i="15"/>
  <c r="O94" i="15"/>
  <c r="N93" i="15"/>
  <c r="O92" i="15"/>
  <c r="Q92" i="15" s="1"/>
  <c r="S92" i="15" s="1"/>
  <c r="U92" i="15" s="1"/>
  <c r="O91" i="15"/>
  <c r="Q91" i="15" s="1"/>
  <c r="S91" i="15" s="1"/>
  <c r="U91" i="15" s="1"/>
  <c r="N90" i="15"/>
  <c r="O89" i="15"/>
  <c r="Q89" i="15" s="1"/>
  <c r="S89" i="15" s="1"/>
  <c r="U89" i="15" s="1"/>
  <c r="O88" i="15"/>
  <c r="Q88" i="15" s="1"/>
  <c r="S88" i="15" s="1"/>
  <c r="U88" i="15" s="1"/>
  <c r="N84" i="15"/>
  <c r="O83" i="15"/>
  <c r="Q83" i="15" s="1"/>
  <c r="S83" i="15" s="1"/>
  <c r="U83" i="15" s="1"/>
  <c r="O82" i="15"/>
  <c r="Q82" i="15" s="1"/>
  <c r="S82" i="15" s="1"/>
  <c r="U82" i="15" s="1"/>
  <c r="O81" i="15"/>
  <c r="Q81" i="15" s="1"/>
  <c r="S81" i="15" s="1"/>
  <c r="U81" i="15" s="1"/>
  <c r="N80" i="15"/>
  <c r="N78" i="15"/>
  <c r="O77" i="15"/>
  <c r="N76" i="15"/>
  <c r="N74" i="15"/>
  <c r="O70" i="15"/>
  <c r="N69" i="15"/>
  <c r="O68" i="15"/>
  <c r="N67" i="15"/>
  <c r="O66" i="15"/>
  <c r="N65" i="15"/>
  <c r="O64" i="15"/>
  <c r="N63" i="15"/>
  <c r="O62" i="15"/>
  <c r="Q62" i="15" s="1"/>
  <c r="S62" i="15" s="1"/>
  <c r="U62" i="15" s="1"/>
  <c r="O61" i="15"/>
  <c r="Q61" i="15" s="1"/>
  <c r="S61" i="15" s="1"/>
  <c r="U61" i="15" s="1"/>
  <c r="N60" i="15"/>
  <c r="N56" i="15"/>
  <c r="N51" i="15" s="1"/>
  <c r="O45" i="15"/>
  <c r="N44" i="15"/>
  <c r="O43" i="15"/>
  <c r="N42" i="15"/>
  <c r="O41" i="15"/>
  <c r="Q41" i="15" s="1"/>
  <c r="S41" i="15" s="1"/>
  <c r="U41" i="15" s="1"/>
  <c r="O40" i="15"/>
  <c r="Q40" i="15" s="1"/>
  <c r="S40" i="15" s="1"/>
  <c r="U40" i="15" s="1"/>
  <c r="O39" i="15"/>
  <c r="Q39" i="15" s="1"/>
  <c r="S39" i="15" s="1"/>
  <c r="U39" i="15" s="1"/>
  <c r="N38" i="15"/>
  <c r="N35" i="15"/>
  <c r="N27" i="15"/>
  <c r="O26" i="15"/>
  <c r="N25" i="15"/>
  <c r="O24" i="15"/>
  <c r="N23" i="15"/>
  <c r="O22" i="15"/>
  <c r="N21" i="15"/>
  <c r="O20" i="15"/>
  <c r="N19" i="15"/>
  <c r="F562" i="15"/>
  <c r="F560" i="15"/>
  <c r="F556" i="15"/>
  <c r="H556" i="15" s="1"/>
  <c r="J556" i="15" s="1"/>
  <c r="L556" i="15" s="1"/>
  <c r="F552" i="15"/>
  <c r="F550" i="15"/>
  <c r="F545" i="15"/>
  <c r="H545" i="15" s="1"/>
  <c r="J545" i="15" s="1"/>
  <c r="L545" i="15" s="1"/>
  <c r="F544" i="15"/>
  <c r="H544" i="15" s="1"/>
  <c r="J544" i="15" s="1"/>
  <c r="L544" i="15" s="1"/>
  <c r="F542" i="15"/>
  <c r="H542" i="15" s="1"/>
  <c r="J542" i="15" s="1"/>
  <c r="L542" i="15" s="1"/>
  <c r="F541" i="15"/>
  <c r="H541" i="15" s="1"/>
  <c r="J541" i="15" s="1"/>
  <c r="F539" i="15"/>
  <c r="F537" i="15"/>
  <c r="F532" i="15"/>
  <c r="F530" i="15"/>
  <c r="F528" i="15"/>
  <c r="H528" i="15" s="1"/>
  <c r="F524" i="15"/>
  <c r="H524" i="15" s="1"/>
  <c r="J524" i="15" s="1"/>
  <c r="L524" i="15" s="1"/>
  <c r="F522" i="15"/>
  <c r="H522" i="15" s="1"/>
  <c r="J522" i="15" s="1"/>
  <c r="L522" i="15" s="1"/>
  <c r="F519" i="15"/>
  <c r="H519" i="15" s="1"/>
  <c r="F517" i="15"/>
  <c r="H517" i="15" s="1"/>
  <c r="J517" i="15" s="1"/>
  <c r="L517" i="15" s="1"/>
  <c r="F516" i="15"/>
  <c r="H516" i="15" s="1"/>
  <c r="J516" i="15" s="1"/>
  <c r="L516" i="15" s="1"/>
  <c r="F515" i="15"/>
  <c r="H515" i="15" s="1"/>
  <c r="J515" i="15" s="1"/>
  <c r="L515" i="15" s="1"/>
  <c r="F512" i="15"/>
  <c r="H512" i="15" s="1"/>
  <c r="F510" i="15"/>
  <c r="F508" i="15"/>
  <c r="F506" i="15"/>
  <c r="F504" i="15"/>
  <c r="H504" i="15" s="1"/>
  <c r="J504" i="15" s="1"/>
  <c r="L504" i="15" s="1"/>
  <c r="F503" i="15"/>
  <c r="H503" i="15" s="1"/>
  <c r="J503" i="15" s="1"/>
  <c r="L503" i="15" s="1"/>
  <c r="F501" i="15"/>
  <c r="H501" i="15" s="1"/>
  <c r="J501" i="15" s="1"/>
  <c r="L501" i="15" s="1"/>
  <c r="F500" i="15"/>
  <c r="H500" i="15" s="1"/>
  <c r="J500" i="15" s="1"/>
  <c r="L500" i="15" s="1"/>
  <c r="F498" i="15"/>
  <c r="F496" i="15"/>
  <c r="F494" i="15"/>
  <c r="F492" i="15"/>
  <c r="F490" i="15"/>
  <c r="F486" i="15"/>
  <c r="F484" i="15"/>
  <c r="F480" i="15"/>
  <c r="H480" i="15" s="1"/>
  <c r="J480" i="15" s="1"/>
  <c r="L480" i="15" s="1"/>
  <c r="F479" i="15"/>
  <c r="H479" i="15" s="1"/>
  <c r="J479" i="15" s="1"/>
  <c r="L479" i="15" s="1"/>
  <c r="F478" i="15"/>
  <c r="H478" i="15" s="1"/>
  <c r="J478" i="15" s="1"/>
  <c r="L478" i="15" s="1"/>
  <c r="F477" i="15"/>
  <c r="H477" i="15" s="1"/>
  <c r="J477" i="15" s="1"/>
  <c r="L477" i="15" s="1"/>
  <c r="F467" i="15"/>
  <c r="F463" i="15"/>
  <c r="F459" i="15"/>
  <c r="F456" i="15"/>
  <c r="F454" i="15"/>
  <c r="F452" i="15"/>
  <c r="H452" i="15" s="1"/>
  <c r="F450" i="15"/>
  <c r="F446" i="15"/>
  <c r="F444" i="15"/>
  <c r="F442" i="15"/>
  <c r="F437" i="15"/>
  <c r="F433" i="15"/>
  <c r="F429" i="15"/>
  <c r="F427" i="15"/>
  <c r="F423" i="15"/>
  <c r="F421" i="15"/>
  <c r="F419" i="15"/>
  <c r="H419" i="15" s="1"/>
  <c r="J419" i="15" s="1"/>
  <c r="L419" i="15" s="1"/>
  <c r="F418" i="15"/>
  <c r="H418" i="15" s="1"/>
  <c r="J418" i="15" s="1"/>
  <c r="F413" i="15"/>
  <c r="F409" i="15"/>
  <c r="H409" i="15" s="1"/>
  <c r="J409" i="15" s="1"/>
  <c r="L409" i="15" s="1"/>
  <c r="F408" i="15"/>
  <c r="H408" i="15" s="1"/>
  <c r="J408" i="15" s="1"/>
  <c r="L408" i="15" s="1"/>
  <c r="F401" i="15"/>
  <c r="H401" i="15" s="1"/>
  <c r="J401" i="15" s="1"/>
  <c r="F399" i="15"/>
  <c r="F397" i="15"/>
  <c r="H397" i="15" s="1"/>
  <c r="J397" i="15" s="1"/>
  <c r="L397" i="15" s="1"/>
  <c r="F396" i="15"/>
  <c r="H396" i="15" s="1"/>
  <c r="J396" i="15" s="1"/>
  <c r="L396" i="15" s="1"/>
  <c r="F395" i="15"/>
  <c r="H395" i="15" s="1"/>
  <c r="J395" i="15" s="1"/>
  <c r="L395" i="15" s="1"/>
  <c r="F392" i="15"/>
  <c r="F388" i="15"/>
  <c r="F386" i="15"/>
  <c r="F379" i="15"/>
  <c r="F376" i="15"/>
  <c r="H376" i="15" s="1"/>
  <c r="J376" i="15" s="1"/>
  <c r="L376" i="15" s="1"/>
  <c r="F373" i="15"/>
  <c r="F367" i="15"/>
  <c r="H367" i="15" s="1"/>
  <c r="J367" i="15" s="1"/>
  <c r="L367" i="15" s="1"/>
  <c r="F366" i="15"/>
  <c r="H366" i="15" s="1"/>
  <c r="J366" i="15" s="1"/>
  <c r="F362" i="15"/>
  <c r="F358" i="15"/>
  <c r="F355" i="15"/>
  <c r="F354" i="15"/>
  <c r="F351" i="15"/>
  <c r="H351" i="15" s="1"/>
  <c r="J351" i="15" s="1"/>
  <c r="L351" i="15" s="1"/>
  <c r="F350" i="15"/>
  <c r="F348" i="15"/>
  <c r="H348" i="15" s="1"/>
  <c r="J348" i="15" s="1"/>
  <c r="L348" i="15" s="1"/>
  <c r="F345" i="15"/>
  <c r="H345" i="15" s="1"/>
  <c r="J345" i="15" s="1"/>
  <c r="L345" i="15" s="1"/>
  <c r="F344" i="15"/>
  <c r="H344" i="15" s="1"/>
  <c r="J344" i="15" s="1"/>
  <c r="L344" i="15" s="1"/>
  <c r="F343" i="15"/>
  <c r="H343" i="15" s="1"/>
  <c r="J343" i="15" s="1"/>
  <c r="L343" i="15" s="1"/>
  <c r="F339" i="15"/>
  <c r="F337" i="15"/>
  <c r="H337" i="15" s="1"/>
  <c r="J337" i="15" s="1"/>
  <c r="L337" i="15" s="1"/>
  <c r="F336" i="15"/>
  <c r="H336" i="15" s="1"/>
  <c r="J336" i="15" s="1"/>
  <c r="L336" i="15" s="1"/>
  <c r="F334" i="15"/>
  <c r="F327" i="15"/>
  <c r="F325" i="15"/>
  <c r="F318" i="15"/>
  <c r="F316" i="15" s="1"/>
  <c r="F315" i="15" s="1"/>
  <c r="F312" i="15"/>
  <c r="H312" i="15" s="1"/>
  <c r="J312" i="15" s="1"/>
  <c r="L312" i="15" s="1"/>
  <c r="F311" i="15"/>
  <c r="H311" i="15" s="1"/>
  <c r="J311" i="15" s="1"/>
  <c r="L311" i="15" s="1"/>
  <c r="F307" i="15"/>
  <c r="F305" i="15"/>
  <c r="F303" i="15"/>
  <c r="F301" i="15"/>
  <c r="F298" i="15"/>
  <c r="H298" i="15" s="1"/>
  <c r="F296" i="15"/>
  <c r="F289" i="15"/>
  <c r="F287" i="15"/>
  <c r="F285" i="15"/>
  <c r="F281" i="15"/>
  <c r="F278" i="15"/>
  <c r="F276" i="15"/>
  <c r="H276" i="15" s="1"/>
  <c r="F273" i="15"/>
  <c r="F266" i="15"/>
  <c r="H266" i="15" s="1"/>
  <c r="F264" i="15"/>
  <c r="H264" i="15" s="1"/>
  <c r="J264" i="15" s="1"/>
  <c r="L264" i="15" s="1"/>
  <c r="F263" i="15"/>
  <c r="H263" i="15" s="1"/>
  <c r="J263" i="15" s="1"/>
  <c r="L263" i="15" s="1"/>
  <c r="F262" i="15"/>
  <c r="H262" i="15" s="1"/>
  <c r="J262" i="15" s="1"/>
  <c r="L262" i="15" s="1"/>
  <c r="F258" i="15"/>
  <c r="F255" i="15"/>
  <c r="F251" i="15"/>
  <c r="F248" i="15"/>
  <c r="F244" i="15"/>
  <c r="F239" i="15"/>
  <c r="H239" i="15" s="1"/>
  <c r="J239" i="15" s="1"/>
  <c r="L239" i="15" s="1"/>
  <c r="F238" i="15"/>
  <c r="H238" i="15" s="1"/>
  <c r="J238" i="15" s="1"/>
  <c r="L238" i="15" s="1"/>
  <c r="F237" i="15"/>
  <c r="H237" i="15" s="1"/>
  <c r="J237" i="15" s="1"/>
  <c r="L237" i="15" s="1"/>
  <c r="F233" i="15"/>
  <c r="H233" i="15" s="1"/>
  <c r="F230" i="15"/>
  <c r="F228" i="15"/>
  <c r="F226" i="15"/>
  <c r="F222" i="15"/>
  <c r="F220" i="15"/>
  <c r="F218" i="15"/>
  <c r="F216" i="15"/>
  <c r="H216" i="15" s="1"/>
  <c r="J216" i="15" s="1"/>
  <c r="L216" i="15" s="1"/>
  <c r="F215" i="15"/>
  <c r="H215" i="15" s="1"/>
  <c r="J215" i="15" s="1"/>
  <c r="L215" i="15" s="1"/>
  <c r="F212" i="15"/>
  <c r="F208" i="15"/>
  <c r="F203" i="15"/>
  <c r="F199" i="15"/>
  <c r="H199" i="15" s="1"/>
  <c r="F196" i="15"/>
  <c r="H196" i="15" s="1"/>
  <c r="J196" i="15" s="1"/>
  <c r="L196" i="15" s="1"/>
  <c r="F192" i="15"/>
  <c r="F190" i="15"/>
  <c r="F188" i="15"/>
  <c r="F186" i="15"/>
  <c r="F184" i="15"/>
  <c r="F182" i="15"/>
  <c r="F180" i="15"/>
  <c r="F178" i="15"/>
  <c r="H178" i="15" s="1"/>
  <c r="J178" i="15" s="1"/>
  <c r="L178" i="15" s="1"/>
  <c r="F175" i="15"/>
  <c r="H175" i="15" s="1"/>
  <c r="J175" i="15" s="1"/>
  <c r="L175" i="15" s="1"/>
  <c r="F174" i="15"/>
  <c r="H174" i="15" s="1"/>
  <c r="J174" i="15" s="1"/>
  <c r="F169" i="15"/>
  <c r="H169" i="15" s="1"/>
  <c r="F167" i="15"/>
  <c r="F165" i="15"/>
  <c r="F163" i="15"/>
  <c r="H163" i="15" s="1"/>
  <c r="F159" i="15"/>
  <c r="F157" i="15"/>
  <c r="F155" i="15"/>
  <c r="F153" i="15"/>
  <c r="F151" i="15"/>
  <c r="H151" i="15" s="1"/>
  <c r="J151" i="15" s="1"/>
  <c r="L151" i="15" s="1"/>
  <c r="F150" i="15"/>
  <c r="H150" i="15" s="1"/>
  <c r="J150" i="15" s="1"/>
  <c r="L150" i="15" s="1"/>
  <c r="F149" i="15"/>
  <c r="H149" i="15" s="1"/>
  <c r="J149" i="15" s="1"/>
  <c r="L149" i="15" s="1"/>
  <c r="F139" i="15"/>
  <c r="F137" i="15"/>
  <c r="F135" i="15"/>
  <c r="F131" i="15"/>
  <c r="F125" i="15"/>
  <c r="H125" i="15" s="1"/>
  <c r="J125" i="15" s="1"/>
  <c r="L125" i="15" s="1"/>
  <c r="F119" i="15"/>
  <c r="F117" i="15"/>
  <c r="F115" i="15"/>
  <c r="F112" i="15"/>
  <c r="H112" i="15" s="1"/>
  <c r="H111" i="15" s="1"/>
  <c r="F108" i="15"/>
  <c r="F103" i="15"/>
  <c r="F100" i="15"/>
  <c r="F98" i="15"/>
  <c r="F96" i="15"/>
  <c r="F94" i="15"/>
  <c r="F92" i="15"/>
  <c r="H92" i="15" s="1"/>
  <c r="J92" i="15" s="1"/>
  <c r="L92" i="15" s="1"/>
  <c r="F91" i="15"/>
  <c r="H91" i="15" s="1"/>
  <c r="J91" i="15" s="1"/>
  <c r="L91" i="15" s="1"/>
  <c r="F89" i="15"/>
  <c r="H89" i="15" s="1"/>
  <c r="J89" i="15" s="1"/>
  <c r="L89" i="15" s="1"/>
  <c r="F88" i="15"/>
  <c r="H88" i="15" s="1"/>
  <c r="J88" i="15" s="1"/>
  <c r="L88" i="15" s="1"/>
  <c r="F83" i="15"/>
  <c r="H83" i="15" s="1"/>
  <c r="J83" i="15" s="1"/>
  <c r="L83" i="15" s="1"/>
  <c r="F82" i="15"/>
  <c r="H82" i="15" s="1"/>
  <c r="J82" i="15" s="1"/>
  <c r="L82" i="15" s="1"/>
  <c r="F81" i="15"/>
  <c r="H81" i="15" s="1"/>
  <c r="J81" i="15" s="1"/>
  <c r="L81" i="15" s="1"/>
  <c r="F79" i="15"/>
  <c r="F77" i="15"/>
  <c r="F70" i="15"/>
  <c r="F68" i="15"/>
  <c r="F66" i="15"/>
  <c r="F64" i="15"/>
  <c r="F62" i="15"/>
  <c r="H62" i="15" s="1"/>
  <c r="J62" i="15" s="1"/>
  <c r="L62" i="15" s="1"/>
  <c r="F61" i="15"/>
  <c r="H61" i="15" s="1"/>
  <c r="J61" i="15" s="1"/>
  <c r="L61" i="15" s="1"/>
  <c r="F57" i="15"/>
  <c r="F45" i="15"/>
  <c r="F43" i="15"/>
  <c r="F41" i="15"/>
  <c r="H41" i="15" s="1"/>
  <c r="J41" i="15" s="1"/>
  <c r="L41" i="15" s="1"/>
  <c r="F40" i="15"/>
  <c r="H40" i="15" s="1"/>
  <c r="J40" i="15" s="1"/>
  <c r="L40" i="15" s="1"/>
  <c r="F39" i="15"/>
  <c r="H39" i="15" s="1"/>
  <c r="J39" i="15" s="1"/>
  <c r="L39" i="15" s="1"/>
  <c r="F36" i="15"/>
  <c r="F28" i="15"/>
  <c r="F26" i="15"/>
  <c r="H26" i="15" s="1"/>
  <c r="F24" i="15"/>
  <c r="F22" i="15"/>
  <c r="F20" i="15"/>
  <c r="H20" i="15" s="1"/>
  <c r="E551" i="15"/>
  <c r="E549" i="15"/>
  <c r="E546" i="15"/>
  <c r="E543" i="15"/>
  <c r="E540" i="15"/>
  <c r="E538" i="15"/>
  <c r="E536" i="15"/>
  <c r="E531" i="15"/>
  <c r="E529" i="15"/>
  <c r="E527" i="15"/>
  <c r="E525" i="15"/>
  <c r="E521" i="15"/>
  <c r="E518" i="15"/>
  <c r="E514" i="15"/>
  <c r="E511" i="15"/>
  <c r="E509" i="15"/>
  <c r="E507" i="15"/>
  <c r="E505" i="15"/>
  <c r="E502" i="15"/>
  <c r="E499" i="15"/>
  <c r="E497" i="15"/>
  <c r="E495" i="15"/>
  <c r="E493" i="15"/>
  <c r="E491" i="15"/>
  <c r="E489" i="15"/>
  <c r="E485" i="15"/>
  <c r="E483" i="15"/>
  <c r="E481" i="15"/>
  <c r="E476" i="15"/>
  <c r="E471" i="15"/>
  <c r="E470" i="15" s="1"/>
  <c r="E469" i="15" s="1"/>
  <c r="E466" i="15"/>
  <c r="E465" i="15" s="1"/>
  <c r="E464" i="15" s="1"/>
  <c r="E462" i="15"/>
  <c r="E460" i="15"/>
  <c r="E458" i="15"/>
  <c r="E455" i="15"/>
  <c r="E453" i="15"/>
  <c r="E451" i="15"/>
  <c r="E449" i="15"/>
  <c r="E445" i="15"/>
  <c r="E443" i="15"/>
  <c r="E441" i="15"/>
  <c r="E436" i="15"/>
  <c r="E435" i="15" s="1"/>
  <c r="E434" i="15" s="1"/>
  <c r="E432" i="15"/>
  <c r="E431" i="15" s="1"/>
  <c r="E430" i="15" s="1"/>
  <c r="E428" i="15"/>
  <c r="E426" i="15"/>
  <c r="E422" i="15"/>
  <c r="E420" i="15"/>
  <c r="E417" i="15"/>
  <c r="E412" i="15"/>
  <c r="E410" i="15"/>
  <c r="E407" i="15"/>
  <c r="E400" i="15"/>
  <c r="E398" i="15"/>
  <c r="E394" i="15"/>
  <c r="E391" i="15"/>
  <c r="E387" i="15"/>
  <c r="E385" i="15"/>
  <c r="E378" i="15"/>
  <c r="E375" i="15"/>
  <c r="E372" i="15"/>
  <c r="E370" i="15"/>
  <c r="E365" i="15"/>
  <c r="E361" i="15"/>
  <c r="E360" i="15" s="1"/>
  <c r="E359" i="15" s="1"/>
  <c r="E357" i="15"/>
  <c r="E355" i="15"/>
  <c r="E353" i="15"/>
  <c r="E349" i="15"/>
  <c r="E346" i="15"/>
  <c r="E342" i="15"/>
  <c r="E338" i="15"/>
  <c r="E335" i="15"/>
  <c r="E333" i="15"/>
  <c r="E326" i="15"/>
  <c r="E324" i="15"/>
  <c r="E310" i="15"/>
  <c r="E309" i="15" s="1"/>
  <c r="E306" i="15"/>
  <c r="E304" i="15"/>
  <c r="E302" i="15"/>
  <c r="E300" i="15"/>
  <c r="E297" i="15"/>
  <c r="E295" i="15"/>
  <c r="E288" i="15"/>
  <c r="E286" i="15"/>
  <c r="E284" i="15"/>
  <c r="E282" i="15"/>
  <c r="E280" i="15"/>
  <c r="E277" i="15"/>
  <c r="E275" i="15"/>
  <c r="E272" i="15"/>
  <c r="E270" i="15"/>
  <c r="E265" i="15"/>
  <c r="E261" i="15"/>
  <c r="E257" i="15"/>
  <c r="E256" i="15" s="1"/>
  <c r="E254" i="15"/>
  <c r="E253" i="15" s="1"/>
  <c r="E250" i="15"/>
  <c r="E249" i="15" s="1"/>
  <c r="E247" i="15"/>
  <c r="E246" i="15" s="1"/>
  <c r="E243" i="15"/>
  <c r="E242" i="15" s="1"/>
  <c r="E241" i="15" s="1"/>
  <c r="E236" i="15"/>
  <c r="E235" i="15" s="1"/>
  <c r="E234" i="15" s="1"/>
  <c r="E232" i="15"/>
  <c r="E231" i="15" s="1"/>
  <c r="E229" i="15"/>
  <c r="E227" i="15"/>
  <c r="E225" i="15"/>
  <c r="E221" i="15"/>
  <c r="E219" i="15"/>
  <c r="E217" i="15"/>
  <c r="E214" i="15"/>
  <c r="E211" i="15"/>
  <c r="E210" i="15" s="1"/>
  <c r="E207" i="15"/>
  <c r="E206" i="15" s="1"/>
  <c r="E202" i="15"/>
  <c r="E201" i="15" s="1"/>
  <c r="E197" i="15"/>
  <c r="E194" i="15"/>
  <c r="E193" i="15" s="1"/>
  <c r="E191" i="15"/>
  <c r="E189" i="15"/>
  <c r="E187" i="15"/>
  <c r="E185" i="15"/>
  <c r="E183" i="15"/>
  <c r="E181" i="15"/>
  <c r="E179" i="15"/>
  <c r="E176" i="15"/>
  <c r="E173" i="15"/>
  <c r="E164" i="15"/>
  <c r="E162" i="15"/>
  <c r="E160" i="15"/>
  <c r="E158" i="15"/>
  <c r="E156" i="15"/>
  <c r="E154" i="15"/>
  <c r="E152" i="15"/>
  <c r="E148" i="15"/>
  <c r="E142" i="15"/>
  <c r="E141" i="15" s="1"/>
  <c r="E140" i="15" s="1"/>
  <c r="E138" i="15"/>
  <c r="E136" i="15"/>
  <c r="E134" i="15"/>
  <c r="E130" i="15"/>
  <c r="E122" i="15"/>
  <c r="E118" i="15"/>
  <c r="E116" i="15"/>
  <c r="E114" i="15"/>
  <c r="E111" i="15"/>
  <c r="E109" i="15"/>
  <c r="E107" i="15"/>
  <c r="E102" i="15"/>
  <c r="E101" i="15" s="1"/>
  <c r="E99" i="15"/>
  <c r="E97" i="15"/>
  <c r="E95" i="15"/>
  <c r="E93" i="15"/>
  <c r="E90" i="15"/>
  <c r="E84" i="15"/>
  <c r="E80" i="15"/>
  <c r="E78" i="15"/>
  <c r="E76" i="15"/>
  <c r="E74" i="15"/>
  <c r="E69" i="15"/>
  <c r="E67" i="15"/>
  <c r="E65" i="15"/>
  <c r="E63" i="15"/>
  <c r="E60" i="15"/>
  <c r="E56" i="15"/>
  <c r="E51" i="15" s="1"/>
  <c r="E44" i="15"/>
  <c r="E42" i="15"/>
  <c r="E38" i="15"/>
  <c r="E35" i="15"/>
  <c r="E27" i="15"/>
  <c r="E25" i="15"/>
  <c r="E23" i="15"/>
  <c r="E21" i="15"/>
  <c r="E19" i="15"/>
  <c r="AD365" i="15" l="1"/>
  <c r="AD407" i="15"/>
  <c r="AD540" i="15"/>
  <c r="AD476" i="15"/>
  <c r="L261" i="15"/>
  <c r="U173" i="15"/>
  <c r="U365" i="15"/>
  <c r="U407" i="15"/>
  <c r="AD417" i="15"/>
  <c r="U236" i="15"/>
  <c r="U235" i="15" s="1"/>
  <c r="U234" i="15" s="1"/>
  <c r="L236" i="15"/>
  <c r="L235" i="15" s="1"/>
  <c r="L234" i="15" s="1"/>
  <c r="U394" i="15"/>
  <c r="AD38" i="15"/>
  <c r="AD80" i="15"/>
  <c r="AD261" i="15"/>
  <c r="AD514" i="15"/>
  <c r="AD394" i="15"/>
  <c r="AD502" i="15"/>
  <c r="W37" i="15"/>
  <c r="AD236" i="15"/>
  <c r="AD235" i="15" s="1"/>
  <c r="AD234" i="15" s="1"/>
  <c r="W260" i="15"/>
  <c r="W259" i="15" s="1"/>
  <c r="AD214" i="15"/>
  <c r="L80" i="15"/>
  <c r="L394" i="15"/>
  <c r="U90" i="15"/>
  <c r="AB499" i="15"/>
  <c r="AD500" i="15"/>
  <c r="AD499" i="15" s="1"/>
  <c r="AD342" i="15"/>
  <c r="AD521" i="15"/>
  <c r="AD60" i="15"/>
  <c r="AD148" i="15"/>
  <c r="L543" i="15"/>
  <c r="U310" i="15"/>
  <c r="U309" i="15" s="1"/>
  <c r="U417" i="15"/>
  <c r="U502" i="15"/>
  <c r="U540" i="15"/>
  <c r="J173" i="15"/>
  <c r="L174" i="15"/>
  <c r="L173" i="15" s="1"/>
  <c r="J365" i="15"/>
  <c r="L366" i="15"/>
  <c r="L365" i="15" s="1"/>
  <c r="J400" i="15"/>
  <c r="L401" i="15"/>
  <c r="L400" i="15" s="1"/>
  <c r="J540" i="15"/>
  <c r="L541" i="15"/>
  <c r="L540" i="15" s="1"/>
  <c r="L90" i="15"/>
  <c r="L148" i="15"/>
  <c r="L310" i="15"/>
  <c r="L309" i="15" s="1"/>
  <c r="L407" i="15"/>
  <c r="L499" i="15"/>
  <c r="L514" i="15"/>
  <c r="U60" i="15"/>
  <c r="U80" i="15"/>
  <c r="U514" i="15"/>
  <c r="U543" i="15"/>
  <c r="L342" i="15"/>
  <c r="L476" i="15"/>
  <c r="U38" i="15"/>
  <c r="U261" i="15"/>
  <c r="U342" i="15"/>
  <c r="J417" i="15"/>
  <c r="L418" i="15"/>
  <c r="L417" i="15" s="1"/>
  <c r="L38" i="15"/>
  <c r="L60" i="15"/>
  <c r="L214" i="15"/>
  <c r="L335" i="15"/>
  <c r="L502" i="15"/>
  <c r="N37" i="15"/>
  <c r="U148" i="15"/>
  <c r="U214" i="15"/>
  <c r="U476" i="15"/>
  <c r="S499" i="15"/>
  <c r="U500" i="15"/>
  <c r="U499" i="15" s="1"/>
  <c r="U521" i="15"/>
  <c r="F265" i="15"/>
  <c r="S214" i="15"/>
  <c r="N382" i="15"/>
  <c r="S543" i="15"/>
  <c r="J476" i="15"/>
  <c r="J543" i="15"/>
  <c r="AB365" i="15"/>
  <c r="N141" i="15"/>
  <c r="N140" i="15" s="1"/>
  <c r="W141" i="15"/>
  <c r="W140" i="15" s="1"/>
  <c r="W382" i="15"/>
  <c r="AB476" i="15"/>
  <c r="AB543" i="15"/>
  <c r="N71" i="15"/>
  <c r="W71" i="15"/>
  <c r="N121" i="15"/>
  <c r="N120" i="15" s="1"/>
  <c r="W121" i="15"/>
  <c r="W120" i="15" s="1"/>
  <c r="AB514" i="15"/>
  <c r="S514" i="15"/>
  <c r="AB540" i="15"/>
  <c r="S90" i="15"/>
  <c r="AB90" i="15"/>
  <c r="AB60" i="15"/>
  <c r="J342" i="15"/>
  <c r="AB261" i="15"/>
  <c r="S80" i="15"/>
  <c r="H25" i="15"/>
  <c r="J26" i="15"/>
  <c r="H19" i="15"/>
  <c r="J20" i="15"/>
  <c r="J60" i="15"/>
  <c r="J80" i="15"/>
  <c r="H168" i="15"/>
  <c r="J169" i="15"/>
  <c r="H198" i="15"/>
  <c r="H197" i="15" s="1"/>
  <c r="J199" i="15"/>
  <c r="J214" i="15"/>
  <c r="H232" i="15"/>
  <c r="H231" i="15" s="1"/>
  <c r="J233" i="15"/>
  <c r="H265" i="15"/>
  <c r="J266" i="15"/>
  <c r="J335" i="15"/>
  <c r="J502" i="15"/>
  <c r="H527" i="15"/>
  <c r="J528" i="15"/>
  <c r="S261" i="15"/>
  <c r="S310" i="15"/>
  <c r="S309" i="15" s="1"/>
  <c r="S417" i="15"/>
  <c r="Q443" i="15"/>
  <c r="S444" i="15"/>
  <c r="S476" i="15"/>
  <c r="S502" i="15"/>
  <c r="S540" i="15"/>
  <c r="AB214" i="15"/>
  <c r="W364" i="15"/>
  <c r="AB394" i="15"/>
  <c r="AB407" i="15"/>
  <c r="AB502" i="15"/>
  <c r="J112" i="15"/>
  <c r="J236" i="15"/>
  <c r="J235" i="15" s="1"/>
  <c r="J234" i="15" s="1"/>
  <c r="J261" i="15"/>
  <c r="H297" i="15"/>
  <c r="J298" i="15"/>
  <c r="H451" i="15"/>
  <c r="J452" i="15"/>
  <c r="H511" i="15"/>
  <c r="J512" i="15"/>
  <c r="H518" i="15"/>
  <c r="J519" i="15"/>
  <c r="S38" i="15"/>
  <c r="S148" i="15"/>
  <c r="Q156" i="15"/>
  <c r="S157" i="15"/>
  <c r="Q181" i="15"/>
  <c r="S182" i="15"/>
  <c r="Q485" i="15"/>
  <c r="S486" i="15"/>
  <c r="S521" i="15"/>
  <c r="AB236" i="15"/>
  <c r="AB235" i="15" s="1"/>
  <c r="AB234" i="15" s="1"/>
  <c r="Z335" i="15"/>
  <c r="AB337" i="15"/>
  <c r="AB342" i="15"/>
  <c r="Z485" i="15"/>
  <c r="AB486" i="15"/>
  <c r="AB521" i="15"/>
  <c r="N260" i="15"/>
  <c r="N259" i="15" s="1"/>
  <c r="H162" i="15"/>
  <c r="J163" i="15"/>
  <c r="J38" i="15"/>
  <c r="J90" i="15"/>
  <c r="J148" i="15"/>
  <c r="H275" i="15"/>
  <c r="J276" i="15"/>
  <c r="J310" i="15"/>
  <c r="J309" i="15" s="1"/>
  <c r="J407" i="15"/>
  <c r="J499" i="15"/>
  <c r="J514" i="15"/>
  <c r="S60" i="15"/>
  <c r="S173" i="15"/>
  <c r="S236" i="15"/>
  <c r="S235" i="15" s="1"/>
  <c r="S234" i="15" s="1"/>
  <c r="Q335" i="15"/>
  <c r="S337" i="15"/>
  <c r="S342" i="15"/>
  <c r="Q357" i="15"/>
  <c r="S358" i="15"/>
  <c r="S365" i="15"/>
  <c r="S394" i="15"/>
  <c r="S407" i="15"/>
  <c r="AB38" i="15"/>
  <c r="AB80" i="15"/>
  <c r="AB148" i="15"/>
  <c r="AB417" i="15"/>
  <c r="J394" i="15"/>
  <c r="Z365" i="15"/>
  <c r="W513" i="15"/>
  <c r="N475" i="15"/>
  <c r="W475" i="15"/>
  <c r="F349" i="15"/>
  <c r="Q350" i="15"/>
  <c r="O349" i="15"/>
  <c r="N364" i="15"/>
  <c r="Z350" i="15"/>
  <c r="X349" i="15"/>
  <c r="Z499" i="15"/>
  <c r="Z521" i="15"/>
  <c r="Z540" i="15"/>
  <c r="W393" i="15"/>
  <c r="Q342" i="15"/>
  <c r="Q310" i="15"/>
  <c r="Q309" i="15" s="1"/>
  <c r="F162" i="15"/>
  <c r="F19" i="15"/>
  <c r="Q173" i="15"/>
  <c r="Z407" i="15"/>
  <c r="F232" i="15"/>
  <c r="F231" i="15" s="1"/>
  <c r="H173" i="15"/>
  <c r="H407" i="15"/>
  <c r="H417" i="15"/>
  <c r="H499" i="15"/>
  <c r="Q60" i="15"/>
  <c r="O156" i="15"/>
  <c r="Q502" i="15"/>
  <c r="Q543" i="15"/>
  <c r="H148" i="15"/>
  <c r="H514" i="15"/>
  <c r="Q148" i="15"/>
  <c r="O181" i="15"/>
  <c r="Q261" i="15"/>
  <c r="O485" i="15"/>
  <c r="Z38" i="15"/>
  <c r="F518" i="15"/>
  <c r="H214" i="15"/>
  <c r="H310" i="15"/>
  <c r="H309" i="15" s="1"/>
  <c r="H365" i="15"/>
  <c r="H540" i="15"/>
  <c r="Q214" i="15"/>
  <c r="Q365" i="15"/>
  <c r="Q417" i="15"/>
  <c r="O443" i="15"/>
  <c r="Q499" i="15"/>
  <c r="Q540" i="15"/>
  <c r="Q521" i="15"/>
  <c r="X335" i="15"/>
  <c r="Z394" i="15"/>
  <c r="F297" i="15"/>
  <c r="F451" i="15"/>
  <c r="N269" i="15"/>
  <c r="F527" i="15"/>
  <c r="H38" i="15"/>
  <c r="H80" i="15"/>
  <c r="H335" i="15"/>
  <c r="H394" i="15"/>
  <c r="H543" i="15"/>
  <c r="Q90" i="15"/>
  <c r="N245" i="15"/>
  <c r="O335" i="15"/>
  <c r="Z60" i="15"/>
  <c r="Z214" i="15"/>
  <c r="F23" i="15"/>
  <c r="H24" i="15"/>
  <c r="F44" i="15"/>
  <c r="H45" i="15"/>
  <c r="F130" i="15"/>
  <c r="H131" i="15"/>
  <c r="F152" i="15"/>
  <c r="H153" i="15"/>
  <c r="F217" i="15"/>
  <c r="H218" i="15"/>
  <c r="F227" i="15"/>
  <c r="H228" i="15"/>
  <c r="F272" i="15"/>
  <c r="H273" i="15"/>
  <c r="F295" i="15"/>
  <c r="H296" i="15"/>
  <c r="H350" i="15"/>
  <c r="F357" i="15"/>
  <c r="H358" i="15"/>
  <c r="F378" i="15"/>
  <c r="H379" i="15"/>
  <c r="F400" i="15"/>
  <c r="H400" i="15"/>
  <c r="F422" i="15"/>
  <c r="H423" i="15"/>
  <c r="F449" i="15"/>
  <c r="H450" i="15"/>
  <c r="O67" i="15"/>
  <c r="Q68" i="15"/>
  <c r="O95" i="15"/>
  <c r="Q96" i="15"/>
  <c r="O107" i="15"/>
  <c r="Q108" i="15"/>
  <c r="O158" i="15"/>
  <c r="Q159" i="15"/>
  <c r="O211" i="15"/>
  <c r="O210" i="15" s="1"/>
  <c r="Q212" i="15"/>
  <c r="O272" i="15"/>
  <c r="Q273" i="15"/>
  <c r="O284" i="15"/>
  <c r="Q285" i="15"/>
  <c r="O326" i="15"/>
  <c r="Q327" i="15"/>
  <c r="O445" i="15"/>
  <c r="Q446" i="15"/>
  <c r="O455" i="15"/>
  <c r="Q456" i="15"/>
  <c r="X21" i="15"/>
  <c r="Z22" i="15"/>
  <c r="X25" i="15"/>
  <c r="Z26" i="15"/>
  <c r="X42" i="15"/>
  <c r="Z43" i="15"/>
  <c r="X130" i="15"/>
  <c r="Z131" i="15"/>
  <c r="X158" i="15"/>
  <c r="Z159" i="15"/>
  <c r="X168" i="15"/>
  <c r="Z169" i="15"/>
  <c r="X179" i="15"/>
  <c r="Z180" i="15"/>
  <c r="X183" i="15"/>
  <c r="Z184" i="15"/>
  <c r="X189" i="15"/>
  <c r="Z190" i="15"/>
  <c r="X202" i="15"/>
  <c r="X201" i="15" s="1"/>
  <c r="Z203" i="15"/>
  <c r="X306" i="15"/>
  <c r="X299" i="15" s="1"/>
  <c r="Z307" i="15"/>
  <c r="X338" i="15"/>
  <c r="Z339" i="15"/>
  <c r="X353" i="15"/>
  <c r="Z354" i="15"/>
  <c r="X357" i="15"/>
  <c r="Z358" i="15"/>
  <c r="X507" i="15"/>
  <c r="Z508" i="15"/>
  <c r="X529" i="15"/>
  <c r="Z530" i="15"/>
  <c r="X536" i="15"/>
  <c r="Z537" i="15"/>
  <c r="X557" i="15"/>
  <c r="Z558" i="15"/>
  <c r="F511" i="15"/>
  <c r="F63" i="15"/>
  <c r="H64" i="15"/>
  <c r="F99" i="15"/>
  <c r="H100" i="15"/>
  <c r="F134" i="15"/>
  <c r="H135" i="15"/>
  <c r="F154" i="15"/>
  <c r="H155" i="15"/>
  <c r="F219" i="15"/>
  <c r="H220" i="15"/>
  <c r="F229" i="15"/>
  <c r="H230" i="15"/>
  <c r="F254" i="15"/>
  <c r="F253" i="15" s="1"/>
  <c r="H255" i="15"/>
  <c r="F284" i="15"/>
  <c r="H285" i="15"/>
  <c r="F306" i="15"/>
  <c r="H307" i="15"/>
  <c r="F324" i="15"/>
  <c r="H325" i="15"/>
  <c r="F372" i="15"/>
  <c r="H373" i="15"/>
  <c r="F385" i="15"/>
  <c r="H386" i="15"/>
  <c r="F426" i="15"/>
  <c r="H427" i="15"/>
  <c r="F462" i="15"/>
  <c r="H463" i="15"/>
  <c r="F491" i="15"/>
  <c r="H492" i="15"/>
  <c r="O19" i="15"/>
  <c r="Q20" i="15"/>
  <c r="O44" i="15"/>
  <c r="Q45" i="15"/>
  <c r="O134" i="15"/>
  <c r="Q135" i="15"/>
  <c r="O138" i="15"/>
  <c r="Q139" i="15"/>
  <c r="O152" i="15"/>
  <c r="Q153" i="15"/>
  <c r="O221" i="15"/>
  <c r="Q222" i="15"/>
  <c r="O232" i="15"/>
  <c r="O231" i="15" s="1"/>
  <c r="Q233" i="15"/>
  <c r="O385" i="15"/>
  <c r="Q386" i="15"/>
  <c r="O400" i="15"/>
  <c r="Q401" i="15"/>
  <c r="O428" i="15"/>
  <c r="Q429" i="15"/>
  <c r="O491" i="15"/>
  <c r="Q492" i="15"/>
  <c r="O507" i="15"/>
  <c r="Q508" i="15"/>
  <c r="O511" i="15"/>
  <c r="Q512" i="15"/>
  <c r="O529" i="15"/>
  <c r="Q530" i="15"/>
  <c r="O536" i="15"/>
  <c r="Q537" i="15"/>
  <c r="O549" i="15"/>
  <c r="Q550" i="15"/>
  <c r="X63" i="15"/>
  <c r="Z64" i="15"/>
  <c r="X67" i="15"/>
  <c r="Z68" i="15"/>
  <c r="Z90" i="15"/>
  <c r="X95" i="15"/>
  <c r="Z96" i="15"/>
  <c r="X99" i="15"/>
  <c r="Z100" i="15"/>
  <c r="X107" i="15"/>
  <c r="Z108" i="15"/>
  <c r="Z112" i="15"/>
  <c r="Z111" i="15" s="1"/>
  <c r="X116" i="15"/>
  <c r="Z117" i="15"/>
  <c r="X217" i="15"/>
  <c r="Z218" i="15"/>
  <c r="X221" i="15"/>
  <c r="Z222" i="15"/>
  <c r="X227" i="15"/>
  <c r="Z228" i="15"/>
  <c r="X232" i="15"/>
  <c r="X231" i="15" s="1"/>
  <c r="Z233" i="15"/>
  <c r="X247" i="15"/>
  <c r="X246" i="15" s="1"/>
  <c r="Z248" i="15"/>
  <c r="X254" i="15"/>
  <c r="X253" i="15" s="1"/>
  <c r="Z255" i="15"/>
  <c r="X272" i="15"/>
  <c r="Z273" i="15"/>
  <c r="X277" i="15"/>
  <c r="Z278" i="15"/>
  <c r="X284" i="15"/>
  <c r="Z285" i="15"/>
  <c r="X295" i="15"/>
  <c r="Z296" i="15"/>
  <c r="Z318" i="15"/>
  <c r="X326" i="15"/>
  <c r="Z327" i="15"/>
  <c r="X372" i="15"/>
  <c r="Z373" i="15"/>
  <c r="X387" i="15"/>
  <c r="Z388" i="15"/>
  <c r="X398" i="15"/>
  <c r="Z399" i="15"/>
  <c r="X412" i="15"/>
  <c r="Z413" i="15"/>
  <c r="X426" i="15"/>
  <c r="Z427" i="15"/>
  <c r="X432" i="15"/>
  <c r="X431" i="15" s="1"/>
  <c r="X430" i="15" s="1"/>
  <c r="Z433" i="15"/>
  <c r="X441" i="15"/>
  <c r="X440" i="15" s="1"/>
  <c r="X439" i="15" s="1"/>
  <c r="Z442" i="15"/>
  <c r="X449" i="15"/>
  <c r="Z450" i="15"/>
  <c r="X453" i="15"/>
  <c r="Z454" i="15"/>
  <c r="X458" i="15"/>
  <c r="Z459" i="15"/>
  <c r="X462" i="15"/>
  <c r="Z463" i="15"/>
  <c r="X483" i="15"/>
  <c r="Z484" i="15"/>
  <c r="F168" i="15"/>
  <c r="F275" i="15"/>
  <c r="F27" i="15"/>
  <c r="H28" i="15"/>
  <c r="F56" i="15"/>
  <c r="F51" i="15" s="1"/>
  <c r="H57" i="15"/>
  <c r="F65" i="15"/>
  <c r="H66" i="15"/>
  <c r="F76" i="15"/>
  <c r="H77" i="15"/>
  <c r="F93" i="15"/>
  <c r="H94" i="15"/>
  <c r="F102" i="15"/>
  <c r="F101" i="15" s="1"/>
  <c r="H103" i="15"/>
  <c r="F114" i="15"/>
  <c r="H115" i="15"/>
  <c r="F136" i="15"/>
  <c r="H137" i="15"/>
  <c r="F156" i="15"/>
  <c r="H157" i="15"/>
  <c r="F164" i="15"/>
  <c r="H165" i="15"/>
  <c r="F181" i="15"/>
  <c r="H182" i="15"/>
  <c r="F189" i="15"/>
  <c r="H190" i="15"/>
  <c r="F221" i="15"/>
  <c r="H222" i="15"/>
  <c r="F243" i="15"/>
  <c r="F242" i="15" s="1"/>
  <c r="F241" i="15" s="1"/>
  <c r="H244" i="15"/>
  <c r="F257" i="15"/>
  <c r="F256" i="15" s="1"/>
  <c r="H258" i="15"/>
  <c r="F277" i="15"/>
  <c r="H278" i="15"/>
  <c r="F286" i="15"/>
  <c r="H287" i="15"/>
  <c r="F300" i="15"/>
  <c r="H301" i="15"/>
  <c r="F326" i="15"/>
  <c r="H327" i="15"/>
  <c r="F338" i="15"/>
  <c r="H339" i="15"/>
  <c r="F353" i="15"/>
  <c r="H354" i="15"/>
  <c r="F387" i="15"/>
  <c r="H388" i="15"/>
  <c r="F428" i="15"/>
  <c r="H429" i="15"/>
  <c r="F443" i="15"/>
  <c r="H444" i="15"/>
  <c r="F453" i="15"/>
  <c r="H454" i="15"/>
  <c r="F466" i="15"/>
  <c r="F465" i="15" s="1"/>
  <c r="F464" i="15" s="1"/>
  <c r="H467" i="15"/>
  <c r="F483" i="15"/>
  <c r="H484" i="15"/>
  <c r="F493" i="15"/>
  <c r="H494" i="15"/>
  <c r="F507" i="15"/>
  <c r="H508" i="15"/>
  <c r="F529" i="15"/>
  <c r="H530" i="15"/>
  <c r="F559" i="15"/>
  <c r="H560" i="15"/>
  <c r="J560" i="15" s="1"/>
  <c r="L560" i="15" s="1"/>
  <c r="L559" i="15" s="1"/>
  <c r="O65" i="15"/>
  <c r="Q66" i="15"/>
  <c r="O69" i="15"/>
  <c r="Q70" i="15"/>
  <c r="O76" i="15"/>
  <c r="Q77" i="15"/>
  <c r="O93" i="15"/>
  <c r="Q94" i="15"/>
  <c r="O97" i="15"/>
  <c r="Q98" i="15"/>
  <c r="O102" i="15"/>
  <c r="O101" i="15" s="1"/>
  <c r="Q103" i="15"/>
  <c r="O114" i="15"/>
  <c r="Q115" i="15"/>
  <c r="O118" i="15"/>
  <c r="Q119" i="15"/>
  <c r="O191" i="15"/>
  <c r="Q192" i="15"/>
  <c r="O207" i="15"/>
  <c r="O206" i="15" s="1"/>
  <c r="Q208" i="15"/>
  <c r="O275" i="15"/>
  <c r="Q276" i="15"/>
  <c r="O297" i="15"/>
  <c r="Q298" i="15"/>
  <c r="O324" i="15"/>
  <c r="Q325" i="15"/>
  <c r="O333" i="15"/>
  <c r="Q334" i="15"/>
  <c r="N341" i="15"/>
  <c r="N340" i="15" s="1"/>
  <c r="O361" i="15"/>
  <c r="O360" i="15" s="1"/>
  <c r="O359" i="15" s="1"/>
  <c r="Q362" i="15"/>
  <c r="O372" i="15"/>
  <c r="Q373" i="15"/>
  <c r="N374" i="15"/>
  <c r="O449" i="15"/>
  <c r="Q450" i="15"/>
  <c r="O453" i="15"/>
  <c r="Q454" i="15"/>
  <c r="O458" i="15"/>
  <c r="Q459" i="15"/>
  <c r="O462" i="15"/>
  <c r="Q463" i="15"/>
  <c r="O483" i="15"/>
  <c r="Q484" i="15"/>
  <c r="O557" i="15"/>
  <c r="Q558" i="15"/>
  <c r="X19" i="15"/>
  <c r="Z20" i="15"/>
  <c r="X23" i="15"/>
  <c r="Z24" i="15"/>
  <c r="X44" i="15"/>
  <c r="Z45" i="15"/>
  <c r="Z80" i="15"/>
  <c r="X134" i="15"/>
  <c r="Z135" i="15"/>
  <c r="X138" i="15"/>
  <c r="Z139" i="15"/>
  <c r="Z148" i="15"/>
  <c r="X152" i="15"/>
  <c r="Z153" i="15"/>
  <c r="X156" i="15"/>
  <c r="Z157" i="15"/>
  <c r="X164" i="15"/>
  <c r="Z165" i="15"/>
  <c r="X173" i="15"/>
  <c r="Z174" i="15"/>
  <c r="X181" i="15"/>
  <c r="Z182" i="15"/>
  <c r="X191" i="15"/>
  <c r="Z192" i="15"/>
  <c r="X207" i="15"/>
  <c r="X206" i="15" s="1"/>
  <c r="Z208" i="15"/>
  <c r="Z261" i="15"/>
  <c r="X265" i="15"/>
  <c r="Z266" i="15"/>
  <c r="X310" i="15"/>
  <c r="X309" i="15" s="1"/>
  <c r="X308" i="15" s="1"/>
  <c r="Z311" i="15"/>
  <c r="Z342" i="15"/>
  <c r="X361" i="15"/>
  <c r="X360" i="15" s="1"/>
  <c r="X359" i="15" s="1"/>
  <c r="Z362" i="15"/>
  <c r="W416" i="15"/>
  <c r="W415" i="15" s="1"/>
  <c r="X420" i="15"/>
  <c r="Z421" i="15"/>
  <c r="W457" i="15"/>
  <c r="Z476" i="15"/>
  <c r="X489" i="15"/>
  <c r="Z490" i="15"/>
  <c r="X493" i="15"/>
  <c r="Z494" i="15"/>
  <c r="X497" i="15"/>
  <c r="Z498" i="15"/>
  <c r="X505" i="15"/>
  <c r="Z506" i="15"/>
  <c r="X509" i="15"/>
  <c r="Z510" i="15"/>
  <c r="Z514" i="15"/>
  <c r="X518" i="15"/>
  <c r="Z519" i="15"/>
  <c r="X527" i="15"/>
  <c r="Z528" i="15"/>
  <c r="X531" i="15"/>
  <c r="Z532" i="15"/>
  <c r="X538" i="15"/>
  <c r="Z539" i="15"/>
  <c r="X551" i="15"/>
  <c r="Z552" i="15"/>
  <c r="F69" i="15"/>
  <c r="H70" i="15"/>
  <c r="F97" i="15"/>
  <c r="H98" i="15"/>
  <c r="F118" i="15"/>
  <c r="H119" i="15"/>
  <c r="F185" i="15"/>
  <c r="H186" i="15"/>
  <c r="F207" i="15"/>
  <c r="F206" i="15" s="1"/>
  <c r="H208" i="15"/>
  <c r="F250" i="15"/>
  <c r="F249" i="15" s="1"/>
  <c r="H251" i="15"/>
  <c r="F304" i="15"/>
  <c r="H305" i="15"/>
  <c r="H318" i="15"/>
  <c r="F412" i="15"/>
  <c r="H413" i="15"/>
  <c r="F436" i="15"/>
  <c r="F435" i="15" s="1"/>
  <c r="F434" i="15" s="1"/>
  <c r="H437" i="15"/>
  <c r="F458" i="15"/>
  <c r="H459" i="15"/>
  <c r="F489" i="15"/>
  <c r="H490" i="15"/>
  <c r="F497" i="15"/>
  <c r="H498" i="15"/>
  <c r="F536" i="15"/>
  <c r="H537" i="15"/>
  <c r="F551" i="15"/>
  <c r="H552" i="15"/>
  <c r="O63" i="15"/>
  <c r="Q64" i="15"/>
  <c r="O99" i="15"/>
  <c r="Q100" i="15"/>
  <c r="Q112" i="15"/>
  <c r="Q111" i="15" s="1"/>
  <c r="O116" i="15"/>
  <c r="Q117" i="15"/>
  <c r="O183" i="15"/>
  <c r="Q184" i="15"/>
  <c r="O189" i="15"/>
  <c r="Q190" i="15"/>
  <c r="O202" i="15"/>
  <c r="O201" i="15" s="1"/>
  <c r="Q203" i="15"/>
  <c r="O277" i="15"/>
  <c r="Q278" i="15"/>
  <c r="O295" i="15"/>
  <c r="Q296" i="15"/>
  <c r="Q318" i="15"/>
  <c r="S318" i="15" s="1"/>
  <c r="O420" i="15"/>
  <c r="Q421" i="15"/>
  <c r="O451" i="15"/>
  <c r="Q452" i="15"/>
  <c r="O460" i="15"/>
  <c r="Q461" i="15"/>
  <c r="O466" i="15"/>
  <c r="O465" i="15" s="1"/>
  <c r="O464" i="15" s="1"/>
  <c r="Q467" i="15"/>
  <c r="O553" i="15"/>
  <c r="Q554" i="15"/>
  <c r="X136" i="15"/>
  <c r="Z137" i="15"/>
  <c r="X142" i="15"/>
  <c r="Z143" i="15"/>
  <c r="X154" i="15"/>
  <c r="Z155" i="15"/>
  <c r="X162" i="15"/>
  <c r="Z163" i="15"/>
  <c r="X211" i="15"/>
  <c r="X210" i="15" s="1"/>
  <c r="Z212" i="15"/>
  <c r="X491" i="15"/>
  <c r="Z492" i="15"/>
  <c r="X495" i="15"/>
  <c r="Z496" i="15"/>
  <c r="X511" i="15"/>
  <c r="Z512" i="15"/>
  <c r="X549" i="15"/>
  <c r="Z550" i="15"/>
  <c r="H90" i="15"/>
  <c r="F179" i="15"/>
  <c r="H180" i="15"/>
  <c r="F187" i="15"/>
  <c r="H188" i="15"/>
  <c r="F211" i="15"/>
  <c r="F210" i="15" s="1"/>
  <c r="H212" i="15"/>
  <c r="F361" i="15"/>
  <c r="F360" i="15" s="1"/>
  <c r="F359" i="15" s="1"/>
  <c r="H362" i="15"/>
  <c r="F441" i="15"/>
  <c r="H442" i="15"/>
  <c r="H476" i="15"/>
  <c r="F505" i="15"/>
  <c r="H506" i="15"/>
  <c r="F538" i="15"/>
  <c r="H539" i="15"/>
  <c r="O23" i="15"/>
  <c r="Q24" i="15"/>
  <c r="O162" i="15"/>
  <c r="Q163" i="15"/>
  <c r="O166" i="15"/>
  <c r="Q167" i="15"/>
  <c r="O217" i="15"/>
  <c r="Q218" i="15"/>
  <c r="O227" i="15"/>
  <c r="Q228" i="15"/>
  <c r="O247" i="15"/>
  <c r="O246" i="15" s="1"/>
  <c r="Q248" i="15"/>
  <c r="O254" i="15"/>
  <c r="O253" i="15" s="1"/>
  <c r="Q255" i="15"/>
  <c r="O265" i="15"/>
  <c r="Q266" i="15"/>
  <c r="O391" i="15"/>
  <c r="Q392" i="15"/>
  <c r="O436" i="15"/>
  <c r="O435" i="15" s="1"/>
  <c r="O434" i="15" s="1"/>
  <c r="Q437" i="15"/>
  <c r="O495" i="15"/>
  <c r="Q496" i="15"/>
  <c r="F25" i="15"/>
  <c r="F111" i="15"/>
  <c r="F21" i="15"/>
  <c r="H22" i="15"/>
  <c r="F35" i="15"/>
  <c r="H36" i="15"/>
  <c r="F42" i="15"/>
  <c r="H43" i="15"/>
  <c r="H60" i="15"/>
  <c r="F67" i="15"/>
  <c r="H68" i="15"/>
  <c r="F78" i="15"/>
  <c r="H79" i="15"/>
  <c r="F95" i="15"/>
  <c r="H96" i="15"/>
  <c r="F107" i="15"/>
  <c r="H108" i="15"/>
  <c r="F116" i="15"/>
  <c r="H117" i="15"/>
  <c r="F138" i="15"/>
  <c r="H139" i="15"/>
  <c r="F158" i="15"/>
  <c r="H159" i="15"/>
  <c r="F166" i="15"/>
  <c r="H167" i="15"/>
  <c r="F183" i="15"/>
  <c r="H184" i="15"/>
  <c r="F191" i="15"/>
  <c r="H192" i="15"/>
  <c r="F202" i="15"/>
  <c r="F201" i="15" s="1"/>
  <c r="H203" i="15"/>
  <c r="F225" i="15"/>
  <c r="H226" i="15"/>
  <c r="H236" i="15"/>
  <c r="H235" i="15" s="1"/>
  <c r="H234" i="15" s="1"/>
  <c r="F247" i="15"/>
  <c r="F246" i="15" s="1"/>
  <c r="H248" i="15"/>
  <c r="H261" i="15"/>
  <c r="F280" i="15"/>
  <c r="H281" i="15"/>
  <c r="F288" i="15"/>
  <c r="H289" i="15"/>
  <c r="F302" i="15"/>
  <c r="H303" i="15"/>
  <c r="F333" i="15"/>
  <c r="H334" i="15"/>
  <c r="H342" i="15"/>
  <c r="F391" i="15"/>
  <c r="H392" i="15"/>
  <c r="F398" i="15"/>
  <c r="H399" i="15"/>
  <c r="F420" i="15"/>
  <c r="H421" i="15"/>
  <c r="F432" i="15"/>
  <c r="F431" i="15" s="1"/>
  <c r="F430" i="15" s="1"/>
  <c r="H433" i="15"/>
  <c r="F445" i="15"/>
  <c r="H446" i="15"/>
  <c r="F455" i="15"/>
  <c r="H456" i="15"/>
  <c r="F485" i="15"/>
  <c r="H486" i="15"/>
  <c r="F495" i="15"/>
  <c r="H496" i="15"/>
  <c r="H502" i="15"/>
  <c r="F509" i="15"/>
  <c r="H510" i="15"/>
  <c r="F531" i="15"/>
  <c r="H532" i="15"/>
  <c r="F549" i="15"/>
  <c r="H550" i="15"/>
  <c r="F561" i="15"/>
  <c r="H562" i="15"/>
  <c r="O21" i="15"/>
  <c r="Q22" i="15"/>
  <c r="O25" i="15"/>
  <c r="Q26" i="15"/>
  <c r="Q38" i="15"/>
  <c r="O42" i="15"/>
  <c r="Q43" i="15"/>
  <c r="Q80" i="15"/>
  <c r="O130" i="15"/>
  <c r="Q131" i="15"/>
  <c r="O136" i="15"/>
  <c r="Q137" i="15"/>
  <c r="O142" i="15"/>
  <c r="Q143" i="15"/>
  <c r="O154" i="15"/>
  <c r="Q155" i="15"/>
  <c r="O164" i="15"/>
  <c r="Q165" i="15"/>
  <c r="O168" i="15"/>
  <c r="Q169" i="15"/>
  <c r="O179" i="15"/>
  <c r="Q180" i="15"/>
  <c r="O219" i="15"/>
  <c r="Q220" i="15"/>
  <c r="O225" i="15"/>
  <c r="Q226" i="15"/>
  <c r="O229" i="15"/>
  <c r="Q230" i="15"/>
  <c r="Q236" i="15"/>
  <c r="Q235" i="15" s="1"/>
  <c r="Q234" i="15" s="1"/>
  <c r="O243" i="15"/>
  <c r="O242" i="15" s="1"/>
  <c r="O241" i="15" s="1"/>
  <c r="Q244" i="15"/>
  <c r="O250" i="15"/>
  <c r="O249" i="15" s="1"/>
  <c r="Q251" i="15"/>
  <c r="O257" i="15"/>
  <c r="O256" i="15" s="1"/>
  <c r="Q258" i="15"/>
  <c r="O306" i="15"/>
  <c r="O299" i="15" s="1"/>
  <c r="Q307" i="15"/>
  <c r="O338" i="15"/>
  <c r="Q339" i="15"/>
  <c r="O353" i="15"/>
  <c r="Q354" i="15"/>
  <c r="O357" i="15"/>
  <c r="O378" i="15"/>
  <c r="Q379" i="15"/>
  <c r="O387" i="15"/>
  <c r="Q388" i="15"/>
  <c r="Q394" i="15"/>
  <c r="O398" i="15"/>
  <c r="Q399" i="15"/>
  <c r="Q407" i="15"/>
  <c r="O412" i="15"/>
  <c r="Q413" i="15"/>
  <c r="O426" i="15"/>
  <c r="Q427" i="15"/>
  <c r="O432" i="15"/>
  <c r="O431" i="15" s="1"/>
  <c r="O430" i="15" s="1"/>
  <c r="Q433" i="15"/>
  <c r="O441" i="15"/>
  <c r="Q442" i="15"/>
  <c r="Q476" i="15"/>
  <c r="O489" i="15"/>
  <c r="Q490" i="15"/>
  <c r="O493" i="15"/>
  <c r="Q494" i="15"/>
  <c r="O497" i="15"/>
  <c r="Q498" i="15"/>
  <c r="O505" i="15"/>
  <c r="Q506" i="15"/>
  <c r="O509" i="15"/>
  <c r="Q510" i="15"/>
  <c r="Q514" i="15"/>
  <c r="O518" i="15"/>
  <c r="Q519" i="15"/>
  <c r="O527" i="15"/>
  <c r="Q528" i="15"/>
  <c r="O531" i="15"/>
  <c r="Q532" i="15"/>
  <c r="O538" i="15"/>
  <c r="Q539" i="15"/>
  <c r="O551" i="15"/>
  <c r="Q552" i="15"/>
  <c r="X65" i="15"/>
  <c r="Z66" i="15"/>
  <c r="X69" i="15"/>
  <c r="Z70" i="15"/>
  <c r="X76" i="15"/>
  <c r="Z77" i="15"/>
  <c r="X93" i="15"/>
  <c r="Z94" i="15"/>
  <c r="X97" i="15"/>
  <c r="Z98" i="15"/>
  <c r="X102" i="15"/>
  <c r="X101" i="15" s="1"/>
  <c r="Z103" i="15"/>
  <c r="X114" i="15"/>
  <c r="Z115" i="15"/>
  <c r="X118" i="15"/>
  <c r="Z119" i="15"/>
  <c r="X166" i="15"/>
  <c r="Z167" i="15"/>
  <c r="X219" i="15"/>
  <c r="Z220" i="15"/>
  <c r="X225" i="15"/>
  <c r="Z226" i="15"/>
  <c r="X229" i="15"/>
  <c r="Z230" i="15"/>
  <c r="Z236" i="15"/>
  <c r="Z235" i="15" s="1"/>
  <c r="Z234" i="15" s="1"/>
  <c r="X243" i="15"/>
  <c r="X242" i="15" s="1"/>
  <c r="X241" i="15" s="1"/>
  <c r="Z244" i="15"/>
  <c r="X250" i="15"/>
  <c r="X249" i="15" s="1"/>
  <c r="Z251" i="15"/>
  <c r="X257" i="15"/>
  <c r="X256" i="15" s="1"/>
  <c r="Z258" i="15"/>
  <c r="X275" i="15"/>
  <c r="Z276" i="15"/>
  <c r="X297" i="15"/>
  <c r="Z298" i="15"/>
  <c r="X324" i="15"/>
  <c r="Z325" i="15"/>
  <c r="X333" i="15"/>
  <c r="Z334" i="15"/>
  <c r="Z376" i="15"/>
  <c r="AB376" i="15" s="1"/>
  <c r="AD376" i="15" s="1"/>
  <c r="X385" i="15"/>
  <c r="Z386" i="15"/>
  <c r="X391" i="15"/>
  <c r="Z392" i="15"/>
  <c r="X400" i="15"/>
  <c r="Z401" i="15"/>
  <c r="Z417" i="15"/>
  <c r="X428" i="15"/>
  <c r="Z429" i="15"/>
  <c r="X436" i="15"/>
  <c r="X435" i="15" s="1"/>
  <c r="X434" i="15" s="1"/>
  <c r="Z437" i="15"/>
  <c r="X451" i="15"/>
  <c r="Z452" i="15"/>
  <c r="X455" i="15"/>
  <c r="Z456" i="15"/>
  <c r="X460" i="15"/>
  <c r="Z461" i="15"/>
  <c r="X466" i="15"/>
  <c r="X465" i="15" s="1"/>
  <c r="X464" i="15" s="1"/>
  <c r="Z467" i="15"/>
  <c r="X485" i="15"/>
  <c r="Z502" i="15"/>
  <c r="Z543" i="15"/>
  <c r="E341" i="15"/>
  <c r="E340" i="15" s="1"/>
  <c r="E269" i="15"/>
  <c r="F543" i="15"/>
  <c r="F417" i="15"/>
  <c r="F499" i="15"/>
  <c r="O214" i="15"/>
  <c r="O310" i="15"/>
  <c r="O309" i="15" s="1"/>
  <c r="O308" i="15" s="1"/>
  <c r="W59" i="15"/>
  <c r="X514" i="15"/>
  <c r="O499" i="15"/>
  <c r="O540" i="15"/>
  <c r="W269" i="15"/>
  <c r="W274" i="15"/>
  <c r="X394" i="15"/>
  <c r="X407" i="15"/>
  <c r="W425" i="15"/>
  <c r="W424" i="15" s="1"/>
  <c r="X543" i="15"/>
  <c r="N406" i="15"/>
  <c r="N405" i="15" s="1"/>
  <c r="F173" i="15"/>
  <c r="N59" i="15"/>
  <c r="W147" i="15"/>
  <c r="W146" i="15" s="1"/>
  <c r="X540" i="15"/>
  <c r="E274" i="15"/>
  <c r="E513" i="15"/>
  <c r="F394" i="15"/>
  <c r="F502" i="15"/>
  <c r="N133" i="15"/>
  <c r="N132" i="15" s="1"/>
  <c r="N274" i="15"/>
  <c r="O365" i="15"/>
  <c r="N535" i="15"/>
  <c r="X365" i="15"/>
  <c r="E548" i="15"/>
  <c r="F198" i="15"/>
  <c r="F197" i="15" s="1"/>
  <c r="O394" i="15"/>
  <c r="N416" i="15"/>
  <c r="N415" i="15" s="1"/>
  <c r="N425" i="15"/>
  <c r="N424" i="15" s="1"/>
  <c r="N440" i="15"/>
  <c r="N439" i="15" s="1"/>
  <c r="W213" i="15"/>
  <c r="W209" i="15" s="1"/>
  <c r="X342" i="15"/>
  <c r="W341" i="15"/>
  <c r="W340" i="15" s="1"/>
  <c r="W535" i="15"/>
  <c r="E308" i="15"/>
  <c r="F540" i="15"/>
  <c r="O60" i="15"/>
  <c r="N224" i="15"/>
  <c r="N223" i="15" s="1"/>
  <c r="N332" i="15"/>
  <c r="O407" i="15"/>
  <c r="O476" i="15"/>
  <c r="O514" i="15"/>
  <c r="W406" i="15"/>
  <c r="W405" i="15" s="1"/>
  <c r="X417" i="15"/>
  <c r="O543" i="15"/>
  <c r="N520" i="15"/>
  <c r="F514" i="15"/>
  <c r="O521" i="15"/>
  <c r="W520" i="15"/>
  <c r="O502" i="15"/>
  <c r="X502" i="15"/>
  <c r="X476" i="15"/>
  <c r="E448" i="15"/>
  <c r="N457" i="15"/>
  <c r="W440" i="15"/>
  <c r="W439" i="15" s="1"/>
  <c r="F407" i="15"/>
  <c r="O417" i="15"/>
  <c r="N393" i="15"/>
  <c r="W374" i="15"/>
  <c r="F365" i="15"/>
  <c r="F342" i="15"/>
  <c r="O342" i="15"/>
  <c r="F335" i="15"/>
  <c r="W332" i="15"/>
  <c r="N323" i="15"/>
  <c r="W323" i="15"/>
  <c r="E323" i="15"/>
  <c r="N294" i="15"/>
  <c r="W294" i="15"/>
  <c r="W299" i="15"/>
  <c r="N299" i="15"/>
  <c r="E279" i="15"/>
  <c r="N279" i="15"/>
  <c r="W279" i="15"/>
  <c r="F236" i="15"/>
  <c r="F235" i="15" s="1"/>
  <c r="F234" i="15" s="1"/>
  <c r="E260" i="15"/>
  <c r="E259" i="15" s="1"/>
  <c r="N213" i="15"/>
  <c r="N209" i="15" s="1"/>
  <c r="W224" i="15"/>
  <c r="W223" i="15" s="1"/>
  <c r="X214" i="15"/>
  <c r="N172" i="15"/>
  <c r="N171" i="15" s="1"/>
  <c r="N147" i="15"/>
  <c r="N146" i="15" s="1"/>
  <c r="W133" i="15"/>
  <c r="W132" i="15" s="1"/>
  <c r="F90" i="15"/>
  <c r="N18" i="15"/>
  <c r="E18" i="15"/>
  <c r="W18" i="15"/>
  <c r="N513" i="15"/>
  <c r="E106" i="15"/>
  <c r="E105" i="15" s="1"/>
  <c r="N106" i="15"/>
  <c r="N105" i="15" s="1"/>
  <c r="W245" i="15"/>
  <c r="E252" i="15"/>
  <c r="F38" i="15"/>
  <c r="F80" i="15"/>
  <c r="O38" i="15"/>
  <c r="O90" i="15"/>
  <c r="O173" i="15"/>
  <c r="O236" i="15"/>
  <c r="O235" i="15" s="1"/>
  <c r="O234" i="15" s="1"/>
  <c r="N252" i="15"/>
  <c r="W252" i="15"/>
  <c r="X90" i="15"/>
  <c r="X236" i="15"/>
  <c r="X235" i="15" s="1"/>
  <c r="X234" i="15" s="1"/>
  <c r="F60" i="15"/>
  <c r="F148" i="15"/>
  <c r="F214" i="15"/>
  <c r="F261" i="15"/>
  <c r="F310" i="15"/>
  <c r="F309" i="15" s="1"/>
  <c r="F308" i="15" s="1"/>
  <c r="O80" i="15"/>
  <c r="O148" i="15"/>
  <c r="X38" i="15"/>
  <c r="X60" i="15"/>
  <c r="X80" i="15"/>
  <c r="X148" i="15"/>
  <c r="X261" i="15"/>
  <c r="F476" i="15"/>
  <c r="W106" i="15"/>
  <c r="W105" i="15" s="1"/>
  <c r="W548" i="15"/>
  <c r="W172" i="15"/>
  <c r="W171" i="15" s="1"/>
  <c r="W448" i="15"/>
  <c r="X499" i="15"/>
  <c r="X521" i="15"/>
  <c r="O261" i="15"/>
  <c r="N448" i="15"/>
  <c r="N548" i="15"/>
  <c r="E147" i="15"/>
  <c r="E146" i="15" s="1"/>
  <c r="E364" i="15"/>
  <c r="E406" i="15"/>
  <c r="E405" i="15" s="1"/>
  <c r="E475" i="15"/>
  <c r="E299" i="15"/>
  <c r="E425" i="15"/>
  <c r="E424" i="15" s="1"/>
  <c r="E121" i="15"/>
  <c r="E120" i="15" s="1"/>
  <c r="E224" i="15"/>
  <c r="E223" i="15" s="1"/>
  <c r="E416" i="15"/>
  <c r="E415" i="15" s="1"/>
  <c r="E172" i="15"/>
  <c r="E171" i="15" s="1"/>
  <c r="E374" i="15"/>
  <c r="E382" i="15"/>
  <c r="E37" i="15"/>
  <c r="E71" i="15"/>
  <c r="E440" i="15"/>
  <c r="E439" i="15" s="1"/>
  <c r="E457" i="15"/>
  <c r="E535" i="15"/>
  <c r="E245" i="15"/>
  <c r="E393" i="15"/>
  <c r="E59" i="15"/>
  <c r="E213" i="15"/>
  <c r="E209" i="15" s="1"/>
  <c r="E294" i="15"/>
  <c r="E332" i="15"/>
  <c r="E520" i="15"/>
  <c r="E133" i="15"/>
  <c r="E132" i="15" s="1"/>
  <c r="F260" i="15" l="1"/>
  <c r="F259" i="15" s="1"/>
  <c r="AB335" i="15"/>
  <c r="AD337" i="15"/>
  <c r="AD335" i="15" s="1"/>
  <c r="X294" i="15"/>
  <c r="H513" i="15"/>
  <c r="AB485" i="15"/>
  <c r="AD486" i="15"/>
  <c r="AD485" i="15" s="1"/>
  <c r="S357" i="15"/>
  <c r="U358" i="15"/>
  <c r="U357" i="15" s="1"/>
  <c r="S485" i="15"/>
  <c r="U486" i="15"/>
  <c r="U485" i="15" s="1"/>
  <c r="J518" i="15"/>
  <c r="J513" i="15" s="1"/>
  <c r="L519" i="15"/>
  <c r="L518" i="15" s="1"/>
  <c r="L513" i="15" s="1"/>
  <c r="J451" i="15"/>
  <c r="L452" i="15"/>
  <c r="L451" i="15" s="1"/>
  <c r="J527" i="15"/>
  <c r="L528" i="15"/>
  <c r="L527" i="15" s="1"/>
  <c r="J162" i="15"/>
  <c r="L163" i="15"/>
  <c r="L162" i="15" s="1"/>
  <c r="J198" i="15"/>
  <c r="J197" i="15" s="1"/>
  <c r="L199" i="15"/>
  <c r="L198" i="15" s="1"/>
  <c r="L197" i="15" s="1"/>
  <c r="J25" i="15"/>
  <c r="L26" i="15"/>
  <c r="L25" i="15" s="1"/>
  <c r="S181" i="15"/>
  <c r="U182" i="15"/>
  <c r="U181" i="15" s="1"/>
  <c r="J511" i="15"/>
  <c r="L512" i="15"/>
  <c r="L511" i="15" s="1"/>
  <c r="J297" i="15"/>
  <c r="L298" i="15"/>
  <c r="L297" i="15" s="1"/>
  <c r="J111" i="15"/>
  <c r="L112" i="15"/>
  <c r="L111" i="15" s="1"/>
  <c r="J232" i="15"/>
  <c r="J231" i="15" s="1"/>
  <c r="L233" i="15"/>
  <c r="L232" i="15" s="1"/>
  <c r="L231" i="15" s="1"/>
  <c r="J275" i="15"/>
  <c r="L276" i="15"/>
  <c r="L275" i="15" s="1"/>
  <c r="S156" i="15"/>
  <c r="U157" i="15"/>
  <c r="U156" i="15" s="1"/>
  <c r="J265" i="15"/>
  <c r="J260" i="15" s="1"/>
  <c r="J259" i="15" s="1"/>
  <c r="L266" i="15"/>
  <c r="L265" i="15" s="1"/>
  <c r="L260" i="15" s="1"/>
  <c r="L259" i="15" s="1"/>
  <c r="S316" i="15"/>
  <c r="S315" i="15" s="1"/>
  <c r="S308" i="15" s="1"/>
  <c r="U318" i="15"/>
  <c r="U316" i="15" s="1"/>
  <c r="U315" i="15" s="1"/>
  <c r="U308" i="15" s="1"/>
  <c r="S335" i="15"/>
  <c r="U337" i="15"/>
  <c r="U335" i="15" s="1"/>
  <c r="S443" i="15"/>
  <c r="U444" i="15"/>
  <c r="U443" i="15" s="1"/>
  <c r="J168" i="15"/>
  <c r="L169" i="15"/>
  <c r="L168" i="15" s="1"/>
  <c r="J19" i="15"/>
  <c r="L20" i="15"/>
  <c r="L19" i="15" s="1"/>
  <c r="O37" i="15"/>
  <c r="X37" i="15"/>
  <c r="O141" i="15"/>
  <c r="O140" i="15" s="1"/>
  <c r="X425" i="15"/>
  <c r="X424" i="15" s="1"/>
  <c r="X141" i="15"/>
  <c r="X140" i="15" s="1"/>
  <c r="O382" i="15"/>
  <c r="X382" i="15"/>
  <c r="Z391" i="15"/>
  <c r="AB392" i="15"/>
  <c r="Z118" i="15"/>
  <c r="AB119" i="15"/>
  <c r="Q531" i="15"/>
  <c r="S532" i="15"/>
  <c r="Q432" i="15"/>
  <c r="Q431" i="15" s="1"/>
  <c r="Q430" i="15" s="1"/>
  <c r="S433" i="15"/>
  <c r="Q168" i="15"/>
  <c r="S169" i="15"/>
  <c r="Q25" i="15"/>
  <c r="S26" i="15"/>
  <c r="H280" i="15"/>
  <c r="J281" i="15"/>
  <c r="H95" i="15"/>
  <c r="J96" i="15"/>
  <c r="Q116" i="15"/>
  <c r="S117" i="15"/>
  <c r="H412" i="15"/>
  <c r="J413" i="15"/>
  <c r="Z489" i="15"/>
  <c r="AB490" i="15"/>
  <c r="Z272" i="15"/>
  <c r="AB273" i="15"/>
  <c r="Z99" i="15"/>
  <c r="AB100" i="15"/>
  <c r="Z202" i="15"/>
  <c r="Z201" i="15" s="1"/>
  <c r="AB203" i="15"/>
  <c r="Q455" i="15"/>
  <c r="S456" i="15"/>
  <c r="H449" i="15"/>
  <c r="J450" i="15"/>
  <c r="Z466" i="15"/>
  <c r="Z465" i="15" s="1"/>
  <c r="Z464" i="15" s="1"/>
  <c r="AB467" i="15"/>
  <c r="Z455" i="15"/>
  <c r="AB456" i="15"/>
  <c r="Z436" i="15"/>
  <c r="Z435" i="15" s="1"/>
  <c r="Z434" i="15" s="1"/>
  <c r="AB437" i="15"/>
  <c r="Z333" i="15"/>
  <c r="AB334" i="15"/>
  <c r="Z297" i="15"/>
  <c r="AB298" i="15"/>
  <c r="Z257" i="15"/>
  <c r="Z256" i="15" s="1"/>
  <c r="AB258" i="15"/>
  <c r="Z243" i="15"/>
  <c r="Z242" i="15" s="1"/>
  <c r="Z241" i="15" s="1"/>
  <c r="AB244" i="15"/>
  <c r="Q505" i="15"/>
  <c r="S506" i="15"/>
  <c r="Q493" i="15"/>
  <c r="S494" i="15"/>
  <c r="Q338" i="15"/>
  <c r="S339" i="15"/>
  <c r="Q257" i="15"/>
  <c r="Q256" i="15" s="1"/>
  <c r="S258" i="15"/>
  <c r="Q243" i="15"/>
  <c r="Q242" i="15" s="1"/>
  <c r="Q241" i="15" s="1"/>
  <c r="S244" i="15"/>
  <c r="Q42" i="15"/>
  <c r="S43" i="15"/>
  <c r="H495" i="15"/>
  <c r="J496" i="15"/>
  <c r="H455" i="15"/>
  <c r="J456" i="15"/>
  <c r="H432" i="15"/>
  <c r="H431" i="15" s="1"/>
  <c r="H430" i="15" s="1"/>
  <c r="J433" i="15"/>
  <c r="H35" i="15"/>
  <c r="J36" i="15"/>
  <c r="Q436" i="15"/>
  <c r="Q435" i="15" s="1"/>
  <c r="Q434" i="15" s="1"/>
  <c r="S437" i="15"/>
  <c r="Q265" i="15"/>
  <c r="Q260" i="15" s="1"/>
  <c r="Q259" i="15" s="1"/>
  <c r="S266" i="15"/>
  <c r="Q247" i="15"/>
  <c r="Q246" i="15" s="1"/>
  <c r="S248" i="15"/>
  <c r="Q217" i="15"/>
  <c r="S218" i="15"/>
  <c r="Q162" i="15"/>
  <c r="S163" i="15"/>
  <c r="H538" i="15"/>
  <c r="J539" i="15"/>
  <c r="Z549" i="15"/>
  <c r="AB550" i="15"/>
  <c r="Z495" i="15"/>
  <c r="AB496" i="15"/>
  <c r="Z211" i="15"/>
  <c r="Z210" i="15" s="1"/>
  <c r="AB212" i="15"/>
  <c r="Z154" i="15"/>
  <c r="AB155" i="15"/>
  <c r="Z136" i="15"/>
  <c r="AB137" i="15"/>
  <c r="Q466" i="15"/>
  <c r="Q465" i="15" s="1"/>
  <c r="Q464" i="15" s="1"/>
  <c r="S467" i="15"/>
  <c r="Q451" i="15"/>
  <c r="S452" i="15"/>
  <c r="F457" i="15"/>
  <c r="H250" i="15"/>
  <c r="H249" i="15" s="1"/>
  <c r="J251" i="15"/>
  <c r="H185" i="15"/>
  <c r="J186" i="15"/>
  <c r="H97" i="15"/>
  <c r="J98" i="15"/>
  <c r="Z551" i="15"/>
  <c r="AB552" i="15"/>
  <c r="Z531" i="15"/>
  <c r="AB532" i="15"/>
  <c r="Z518" i="15"/>
  <c r="Z513" i="15" s="1"/>
  <c r="AB519" i="15"/>
  <c r="Z191" i="15"/>
  <c r="AB192" i="15"/>
  <c r="Z173" i="15"/>
  <c r="AB174" i="15"/>
  <c r="Z156" i="15"/>
  <c r="AB157" i="15"/>
  <c r="Z23" i="15"/>
  <c r="AB24" i="15"/>
  <c r="Q557" i="15"/>
  <c r="S558" i="15"/>
  <c r="Q462" i="15"/>
  <c r="S463" i="15"/>
  <c r="Q453" i="15"/>
  <c r="S454" i="15"/>
  <c r="Q324" i="15"/>
  <c r="S325" i="15"/>
  <c r="Q275" i="15"/>
  <c r="S276" i="15"/>
  <c r="Q191" i="15"/>
  <c r="S192" i="15"/>
  <c r="Q114" i="15"/>
  <c r="S115" i="15"/>
  <c r="Q97" i="15"/>
  <c r="S98" i="15"/>
  <c r="Q76" i="15"/>
  <c r="S77" i="15"/>
  <c r="Q65" i="15"/>
  <c r="S66" i="15"/>
  <c r="H529" i="15"/>
  <c r="J530" i="15"/>
  <c r="H493" i="15"/>
  <c r="J494" i="15"/>
  <c r="H466" i="15"/>
  <c r="H465" i="15" s="1"/>
  <c r="H464" i="15" s="1"/>
  <c r="J467" i="15"/>
  <c r="H443" i="15"/>
  <c r="J444" i="15"/>
  <c r="H338" i="15"/>
  <c r="J339" i="15"/>
  <c r="H300" i="15"/>
  <c r="J301" i="15"/>
  <c r="H277" i="15"/>
  <c r="H274" i="15" s="1"/>
  <c r="J278" i="15"/>
  <c r="H243" i="15"/>
  <c r="H242" i="15" s="1"/>
  <c r="H241" i="15" s="1"/>
  <c r="J244" i="15"/>
  <c r="H189" i="15"/>
  <c r="J190" i="15"/>
  <c r="H164" i="15"/>
  <c r="J165" i="15"/>
  <c r="H136" i="15"/>
  <c r="J137" i="15"/>
  <c r="H102" i="15"/>
  <c r="H101" i="15" s="1"/>
  <c r="J103" i="15"/>
  <c r="H76" i="15"/>
  <c r="J77" i="15"/>
  <c r="H56" i="15"/>
  <c r="H51" i="15" s="1"/>
  <c r="J57" i="15"/>
  <c r="Z462" i="15"/>
  <c r="AB463" i="15"/>
  <c r="Z453" i="15"/>
  <c r="AB454" i="15"/>
  <c r="Z441" i="15"/>
  <c r="Z440" i="15" s="1"/>
  <c r="Z439" i="15" s="1"/>
  <c r="AB442" i="15"/>
  <c r="Z426" i="15"/>
  <c r="AB427" i="15"/>
  <c r="Z398" i="15"/>
  <c r="AB399" i="15"/>
  <c r="Z372" i="15"/>
  <c r="AB373" i="15"/>
  <c r="Z316" i="15"/>
  <c r="Z315" i="15" s="1"/>
  <c r="AB318" i="15"/>
  <c r="Z67" i="15"/>
  <c r="AB68" i="15"/>
  <c r="Q549" i="15"/>
  <c r="S550" i="15"/>
  <c r="Q529" i="15"/>
  <c r="S530" i="15"/>
  <c r="Q507" i="15"/>
  <c r="S508" i="15"/>
  <c r="Q428" i="15"/>
  <c r="S429" i="15"/>
  <c r="Q385" i="15"/>
  <c r="S386" i="15"/>
  <c r="Q221" i="15"/>
  <c r="S222" i="15"/>
  <c r="Q138" i="15"/>
  <c r="S139" i="15"/>
  <c r="Q44" i="15"/>
  <c r="S45" i="15"/>
  <c r="H491" i="15"/>
  <c r="J492" i="15"/>
  <c r="H426" i="15"/>
  <c r="J427" i="15"/>
  <c r="H372" i="15"/>
  <c r="J373" i="15"/>
  <c r="H306" i="15"/>
  <c r="J307" i="15"/>
  <c r="H254" i="15"/>
  <c r="H253" i="15" s="1"/>
  <c r="J255" i="15"/>
  <c r="H219" i="15"/>
  <c r="J220" i="15"/>
  <c r="H134" i="15"/>
  <c r="J135" i="15"/>
  <c r="H63" i="15"/>
  <c r="J64" i="15"/>
  <c r="H272" i="15"/>
  <c r="J273" i="15"/>
  <c r="H217" i="15"/>
  <c r="J218" i="15"/>
  <c r="H130" i="15"/>
  <c r="J131" i="15"/>
  <c r="H23" i="15"/>
  <c r="J24" i="15"/>
  <c r="Z349" i="15"/>
  <c r="AB350" i="15"/>
  <c r="Q349" i="15"/>
  <c r="S350" i="15"/>
  <c r="Z219" i="15"/>
  <c r="AB220" i="15"/>
  <c r="Z93" i="15"/>
  <c r="AB94" i="15"/>
  <c r="Q551" i="15"/>
  <c r="S552" i="15"/>
  <c r="Q229" i="15"/>
  <c r="S230" i="15"/>
  <c r="Q154" i="15"/>
  <c r="S155" i="15"/>
  <c r="H531" i="15"/>
  <c r="J532" i="15"/>
  <c r="H302" i="15"/>
  <c r="J303" i="15"/>
  <c r="H202" i="15"/>
  <c r="H201" i="15" s="1"/>
  <c r="J203" i="15"/>
  <c r="H158" i="15"/>
  <c r="J159" i="15"/>
  <c r="H67" i="15"/>
  <c r="J68" i="15"/>
  <c r="H361" i="15"/>
  <c r="H360" i="15" s="1"/>
  <c r="H359" i="15" s="1"/>
  <c r="J362" i="15"/>
  <c r="Q189" i="15"/>
  <c r="S190" i="15"/>
  <c r="H551" i="15"/>
  <c r="J552" i="15"/>
  <c r="H458" i="15"/>
  <c r="J459" i="15"/>
  <c r="Z497" i="15"/>
  <c r="AB498" i="15"/>
  <c r="Q361" i="15"/>
  <c r="Q360" i="15" s="1"/>
  <c r="Q359" i="15" s="1"/>
  <c r="S362" i="15"/>
  <c r="Z284" i="15"/>
  <c r="AB285" i="15"/>
  <c r="Z227" i="15"/>
  <c r="AB228" i="15"/>
  <c r="Z217" i="15"/>
  <c r="AB218" i="15"/>
  <c r="Z529" i="15"/>
  <c r="AB530" i="15"/>
  <c r="Z338" i="15"/>
  <c r="AB339" i="15"/>
  <c r="Z168" i="15"/>
  <c r="AB169" i="15"/>
  <c r="Z130" i="15"/>
  <c r="AB131" i="15"/>
  <c r="Q326" i="15"/>
  <c r="S327" i="15"/>
  <c r="Q158" i="15"/>
  <c r="S159" i="15"/>
  <c r="H357" i="15"/>
  <c r="J358" i="15"/>
  <c r="Z400" i="15"/>
  <c r="AB401" i="15"/>
  <c r="Z385" i="15"/>
  <c r="AB386" i="15"/>
  <c r="Z225" i="15"/>
  <c r="AB226" i="15"/>
  <c r="Z166" i="15"/>
  <c r="AB167" i="15"/>
  <c r="Z114" i="15"/>
  <c r="AB115" i="15"/>
  <c r="Z97" i="15"/>
  <c r="AB98" i="15"/>
  <c r="Z76" i="15"/>
  <c r="AB77" i="15"/>
  <c r="Z65" i="15"/>
  <c r="AB66" i="15"/>
  <c r="Q538" i="15"/>
  <c r="S539" i="15"/>
  <c r="Q527" i="15"/>
  <c r="S528" i="15"/>
  <c r="Q441" i="15"/>
  <c r="S442" i="15"/>
  <c r="Q426" i="15"/>
  <c r="S427" i="15"/>
  <c r="Q387" i="15"/>
  <c r="S388" i="15"/>
  <c r="Q225" i="15"/>
  <c r="S226" i="15"/>
  <c r="Q179" i="15"/>
  <c r="S180" i="15"/>
  <c r="Q164" i="15"/>
  <c r="S165" i="15"/>
  <c r="Q142" i="15"/>
  <c r="S143" i="15"/>
  <c r="Q130" i="15"/>
  <c r="S131" i="15"/>
  <c r="Q21" i="15"/>
  <c r="S22" i="15"/>
  <c r="H549" i="15"/>
  <c r="J550" i="15"/>
  <c r="H509" i="15"/>
  <c r="J510" i="15"/>
  <c r="H333" i="15"/>
  <c r="J334" i="15"/>
  <c r="H288" i="15"/>
  <c r="J289" i="15"/>
  <c r="H260" i="15"/>
  <c r="H259" i="15" s="1"/>
  <c r="H225" i="15"/>
  <c r="J226" i="15"/>
  <c r="H191" i="15"/>
  <c r="J192" i="15"/>
  <c r="H166" i="15"/>
  <c r="J167" i="15"/>
  <c r="H138" i="15"/>
  <c r="J139" i="15"/>
  <c r="H107" i="15"/>
  <c r="J108" i="15"/>
  <c r="H78" i="15"/>
  <c r="J79" i="15"/>
  <c r="H441" i="15"/>
  <c r="J442" i="15"/>
  <c r="H211" i="15"/>
  <c r="H210" i="15" s="1"/>
  <c r="J212" i="15"/>
  <c r="H179" i="15"/>
  <c r="J180" i="15"/>
  <c r="Q295" i="15"/>
  <c r="S296" i="15"/>
  <c r="Q202" i="15"/>
  <c r="Q201" i="15" s="1"/>
  <c r="S203" i="15"/>
  <c r="Q183" i="15"/>
  <c r="S184" i="15"/>
  <c r="S112" i="15"/>
  <c r="Q63" i="15"/>
  <c r="S64" i="15"/>
  <c r="H536" i="15"/>
  <c r="J537" i="15"/>
  <c r="H489" i="15"/>
  <c r="J490" i="15"/>
  <c r="H436" i="15"/>
  <c r="H435" i="15" s="1"/>
  <c r="H434" i="15" s="1"/>
  <c r="J437" i="15"/>
  <c r="H316" i="15"/>
  <c r="H315" i="15" s="1"/>
  <c r="H308" i="15" s="1"/>
  <c r="J318" i="15"/>
  <c r="Z505" i="15"/>
  <c r="AB506" i="15"/>
  <c r="Z493" i="15"/>
  <c r="AB494" i="15"/>
  <c r="Z310" i="15"/>
  <c r="Z309" i="15" s="1"/>
  <c r="AB311" i="15"/>
  <c r="Z138" i="15"/>
  <c r="AB139" i="15"/>
  <c r="Q372" i="15"/>
  <c r="S373" i="15"/>
  <c r="Z295" i="15"/>
  <c r="Z294" i="15" s="1"/>
  <c r="AB296" i="15"/>
  <c r="Z277" i="15"/>
  <c r="AB278" i="15"/>
  <c r="Z254" i="15"/>
  <c r="Z253" i="15" s="1"/>
  <c r="Z252" i="15" s="1"/>
  <c r="AB255" i="15"/>
  <c r="Z232" i="15"/>
  <c r="Z231" i="15" s="1"/>
  <c r="AB233" i="15"/>
  <c r="Z221" i="15"/>
  <c r="AB222" i="15"/>
  <c r="Z116" i="15"/>
  <c r="AB117" i="15"/>
  <c r="Z107" i="15"/>
  <c r="AB108" i="15"/>
  <c r="Z95" i="15"/>
  <c r="AB96" i="15"/>
  <c r="Z536" i="15"/>
  <c r="AB537" i="15"/>
  <c r="Z507" i="15"/>
  <c r="AB508" i="15"/>
  <c r="Z353" i="15"/>
  <c r="AB354" i="15"/>
  <c r="Z306" i="15"/>
  <c r="Z299" i="15" s="1"/>
  <c r="AB307" i="15"/>
  <c r="Z189" i="15"/>
  <c r="AB190" i="15"/>
  <c r="Z179" i="15"/>
  <c r="AB180" i="15"/>
  <c r="Z158" i="15"/>
  <c r="AB159" i="15"/>
  <c r="Z42" i="15"/>
  <c r="AB43" i="15"/>
  <c r="Z21" i="15"/>
  <c r="AB22" i="15"/>
  <c r="Q445" i="15"/>
  <c r="Q440" i="15" s="1"/>
  <c r="Q439" i="15" s="1"/>
  <c r="S446" i="15"/>
  <c r="Q284" i="15"/>
  <c r="S285" i="15"/>
  <c r="Q211" i="15"/>
  <c r="Q210" i="15" s="1"/>
  <c r="S212" i="15"/>
  <c r="Q107" i="15"/>
  <c r="S108" i="15"/>
  <c r="Q67" i="15"/>
  <c r="S68" i="15"/>
  <c r="H422" i="15"/>
  <c r="J423" i="15"/>
  <c r="H378" i="15"/>
  <c r="J379" i="15"/>
  <c r="H349" i="15"/>
  <c r="J350" i="15"/>
  <c r="Z229" i="15"/>
  <c r="AB230" i="15"/>
  <c r="Z102" i="15"/>
  <c r="Z101" i="15" s="1"/>
  <c r="AB103" i="15"/>
  <c r="Z69" i="15"/>
  <c r="AB70" i="15"/>
  <c r="Q518" i="15"/>
  <c r="Q513" i="15" s="1"/>
  <c r="S519" i="15"/>
  <c r="Q412" i="15"/>
  <c r="S413" i="15"/>
  <c r="Q378" i="15"/>
  <c r="S379" i="15"/>
  <c r="Q219" i="15"/>
  <c r="S220" i="15"/>
  <c r="Q136" i="15"/>
  <c r="S137" i="15"/>
  <c r="H561" i="15"/>
  <c r="J562" i="15"/>
  <c r="H183" i="15"/>
  <c r="J184" i="15"/>
  <c r="H116" i="15"/>
  <c r="J117" i="15"/>
  <c r="H187" i="15"/>
  <c r="J188" i="15"/>
  <c r="Q277" i="15"/>
  <c r="S278" i="15"/>
  <c r="Q99" i="15"/>
  <c r="S100" i="15"/>
  <c r="H497" i="15"/>
  <c r="J498" i="15"/>
  <c r="Z509" i="15"/>
  <c r="AB510" i="15"/>
  <c r="Z420" i="15"/>
  <c r="Z416" i="15" s="1"/>
  <c r="Z415" i="15" s="1"/>
  <c r="AB421" i="15"/>
  <c r="Z265" i="15"/>
  <c r="Z260" i="15" s="1"/>
  <c r="Z259" i="15" s="1"/>
  <c r="AB266" i="15"/>
  <c r="Z134" i="15"/>
  <c r="AB135" i="15"/>
  <c r="Z247" i="15"/>
  <c r="Z246" i="15" s="1"/>
  <c r="AB248" i="15"/>
  <c r="AB112" i="15"/>
  <c r="Z557" i="15"/>
  <c r="AB558" i="15"/>
  <c r="Z357" i="15"/>
  <c r="AB358" i="15"/>
  <c r="Z183" i="15"/>
  <c r="AB184" i="15"/>
  <c r="Z25" i="15"/>
  <c r="AB26" i="15"/>
  <c r="Q272" i="15"/>
  <c r="S273" i="15"/>
  <c r="Q95" i="15"/>
  <c r="S96" i="15"/>
  <c r="O416" i="15"/>
  <c r="O415" i="15" s="1"/>
  <c r="Z460" i="15"/>
  <c r="AB461" i="15"/>
  <c r="Z451" i="15"/>
  <c r="AB452" i="15"/>
  <c r="Z428" i="15"/>
  <c r="AB429" i="15"/>
  <c r="Z324" i="15"/>
  <c r="AB325" i="15"/>
  <c r="Z275" i="15"/>
  <c r="AB276" i="15"/>
  <c r="Z250" i="15"/>
  <c r="Z249" i="15" s="1"/>
  <c r="AB251" i="15"/>
  <c r="Q509" i="15"/>
  <c r="S510" i="15"/>
  <c r="Q497" i="15"/>
  <c r="S498" i="15"/>
  <c r="Q489" i="15"/>
  <c r="S490" i="15"/>
  <c r="Q398" i="15"/>
  <c r="S399" i="15"/>
  <c r="Q353" i="15"/>
  <c r="S354" i="15"/>
  <c r="Q306" i="15"/>
  <c r="Q299" i="15" s="1"/>
  <c r="S307" i="15"/>
  <c r="Q250" i="15"/>
  <c r="Q249" i="15" s="1"/>
  <c r="S251" i="15"/>
  <c r="H485" i="15"/>
  <c r="J486" i="15"/>
  <c r="H445" i="15"/>
  <c r="J446" i="15"/>
  <c r="H420" i="15"/>
  <c r="J421" i="15"/>
  <c r="H247" i="15"/>
  <c r="H246" i="15" s="1"/>
  <c r="J248" i="15"/>
  <c r="H42" i="15"/>
  <c r="J43" i="15"/>
  <c r="H21" i="15"/>
  <c r="J22" i="15"/>
  <c r="Q495" i="15"/>
  <c r="S496" i="15"/>
  <c r="Q391" i="15"/>
  <c r="S392" i="15"/>
  <c r="Q254" i="15"/>
  <c r="Q253" i="15" s="1"/>
  <c r="Q252" i="15" s="1"/>
  <c r="S255" i="15"/>
  <c r="Q227" i="15"/>
  <c r="S228" i="15"/>
  <c r="Q166" i="15"/>
  <c r="S167" i="15"/>
  <c r="Q23" i="15"/>
  <c r="S24" i="15"/>
  <c r="H505" i="15"/>
  <c r="J506" i="15"/>
  <c r="Z511" i="15"/>
  <c r="AB512" i="15"/>
  <c r="Z491" i="15"/>
  <c r="AB492" i="15"/>
  <c r="Z162" i="15"/>
  <c r="AB163" i="15"/>
  <c r="Z142" i="15"/>
  <c r="AB143" i="15"/>
  <c r="Q553" i="15"/>
  <c r="S554" i="15"/>
  <c r="Q460" i="15"/>
  <c r="S461" i="15"/>
  <c r="Q420" i="15"/>
  <c r="Q416" i="15" s="1"/>
  <c r="Q415" i="15" s="1"/>
  <c r="S421" i="15"/>
  <c r="H304" i="15"/>
  <c r="J305" i="15"/>
  <c r="H207" i="15"/>
  <c r="H206" i="15" s="1"/>
  <c r="J208" i="15"/>
  <c r="H118" i="15"/>
  <c r="J119" i="15"/>
  <c r="H69" i="15"/>
  <c r="J70" i="15"/>
  <c r="Z538" i="15"/>
  <c r="AB539" i="15"/>
  <c r="Z527" i="15"/>
  <c r="AB528" i="15"/>
  <c r="Z361" i="15"/>
  <c r="Z360" i="15" s="1"/>
  <c r="Z359" i="15" s="1"/>
  <c r="AB362" i="15"/>
  <c r="Z207" i="15"/>
  <c r="Z206" i="15" s="1"/>
  <c r="AB208" i="15"/>
  <c r="Z181" i="15"/>
  <c r="AB182" i="15"/>
  <c r="Z164" i="15"/>
  <c r="AB165" i="15"/>
  <c r="Z152" i="15"/>
  <c r="AB153" i="15"/>
  <c r="Z44" i="15"/>
  <c r="AB45" i="15"/>
  <c r="Z19" i="15"/>
  <c r="AB20" i="15"/>
  <c r="Q483" i="15"/>
  <c r="S484" i="15"/>
  <c r="Q458" i="15"/>
  <c r="S459" i="15"/>
  <c r="Q449" i="15"/>
  <c r="S450" i="15"/>
  <c r="Q333" i="15"/>
  <c r="S334" i="15"/>
  <c r="Q297" i="15"/>
  <c r="S298" i="15"/>
  <c r="Q207" i="15"/>
  <c r="Q206" i="15" s="1"/>
  <c r="S208" i="15"/>
  <c r="Q118" i="15"/>
  <c r="S119" i="15"/>
  <c r="Q102" i="15"/>
  <c r="Q101" i="15" s="1"/>
  <c r="S103" i="15"/>
  <c r="Q93" i="15"/>
  <c r="S94" i="15"/>
  <c r="Q69" i="15"/>
  <c r="S70" i="15"/>
  <c r="H559" i="15"/>
  <c r="J559" i="15"/>
  <c r="H507" i="15"/>
  <c r="J508" i="15"/>
  <c r="H483" i="15"/>
  <c r="J484" i="15"/>
  <c r="H453" i="15"/>
  <c r="J454" i="15"/>
  <c r="H428" i="15"/>
  <c r="J429" i="15"/>
  <c r="H353" i="15"/>
  <c r="J354" i="15"/>
  <c r="H326" i="15"/>
  <c r="J327" i="15"/>
  <c r="H286" i="15"/>
  <c r="J287" i="15"/>
  <c r="H257" i="15"/>
  <c r="H256" i="15" s="1"/>
  <c r="J258" i="15"/>
  <c r="H221" i="15"/>
  <c r="J222" i="15"/>
  <c r="H181" i="15"/>
  <c r="J182" i="15"/>
  <c r="H156" i="15"/>
  <c r="J157" i="15"/>
  <c r="H114" i="15"/>
  <c r="J115" i="15"/>
  <c r="H93" i="15"/>
  <c r="J94" i="15"/>
  <c r="H65" i="15"/>
  <c r="J66" i="15"/>
  <c r="H27" i="15"/>
  <c r="J28" i="15"/>
  <c r="Z483" i="15"/>
  <c r="AB484" i="15"/>
  <c r="Z458" i="15"/>
  <c r="AB459" i="15"/>
  <c r="Z449" i="15"/>
  <c r="AB450" i="15"/>
  <c r="Z432" i="15"/>
  <c r="Z431" i="15" s="1"/>
  <c r="Z430" i="15" s="1"/>
  <c r="AB433" i="15"/>
  <c r="Z412" i="15"/>
  <c r="AB413" i="15"/>
  <c r="Z387" i="15"/>
  <c r="AB388" i="15"/>
  <c r="Z326" i="15"/>
  <c r="AB327" i="15"/>
  <c r="Z63" i="15"/>
  <c r="AB64" i="15"/>
  <c r="Q536" i="15"/>
  <c r="S537" i="15"/>
  <c r="Q511" i="15"/>
  <c r="S512" i="15"/>
  <c r="Q491" i="15"/>
  <c r="S492" i="15"/>
  <c r="Q400" i="15"/>
  <c r="S401" i="15"/>
  <c r="Q232" i="15"/>
  <c r="Q231" i="15" s="1"/>
  <c r="S233" i="15"/>
  <c r="Q152" i="15"/>
  <c r="S153" i="15"/>
  <c r="Q134" i="15"/>
  <c r="S135" i="15"/>
  <c r="Q19" i="15"/>
  <c r="S20" i="15"/>
  <c r="H462" i="15"/>
  <c r="J463" i="15"/>
  <c r="H324" i="15"/>
  <c r="J325" i="15"/>
  <c r="H284" i="15"/>
  <c r="J285" i="15"/>
  <c r="H229" i="15"/>
  <c r="J230" i="15"/>
  <c r="H154" i="15"/>
  <c r="J155" i="15"/>
  <c r="H99" i="15"/>
  <c r="J100" i="15"/>
  <c r="H295" i="15"/>
  <c r="H294" i="15" s="1"/>
  <c r="J296" i="15"/>
  <c r="H227" i="15"/>
  <c r="J228" i="15"/>
  <c r="H152" i="15"/>
  <c r="J153" i="15"/>
  <c r="H44" i="15"/>
  <c r="J45" i="15"/>
  <c r="H391" i="15"/>
  <c r="H398" i="15"/>
  <c r="H393" i="15" s="1"/>
  <c r="J399" i="15"/>
  <c r="H387" i="15"/>
  <c r="J388" i="15"/>
  <c r="H385" i="15"/>
  <c r="J386" i="15"/>
  <c r="F274" i="15"/>
  <c r="N17" i="15"/>
  <c r="W381" i="15"/>
  <c r="W380" i="15" s="1"/>
  <c r="W17" i="15"/>
  <c r="E414" i="15"/>
  <c r="F382" i="15"/>
  <c r="Q316" i="15"/>
  <c r="Q315" i="15" s="1"/>
  <c r="Q308" i="15" s="1"/>
  <c r="N363" i="15"/>
  <c r="F245" i="15"/>
  <c r="O224" i="15"/>
  <c r="O223" i="15" s="1"/>
  <c r="X323" i="15"/>
  <c r="X274" i="15"/>
  <c r="O294" i="15"/>
  <c r="O425" i="15"/>
  <c r="O424" i="15" s="1"/>
  <c r="F513" i="15"/>
  <c r="N240" i="15"/>
  <c r="W447" i="15"/>
  <c r="W438" i="15" s="1"/>
  <c r="F37" i="15"/>
  <c r="N414" i="15"/>
  <c r="W58" i="15"/>
  <c r="X513" i="15"/>
  <c r="O393" i="15"/>
  <c r="X18" i="15"/>
  <c r="O457" i="15"/>
  <c r="O323" i="15"/>
  <c r="F440" i="15"/>
  <c r="F439" i="15" s="1"/>
  <c r="F133" i="15"/>
  <c r="F132" i="15" s="1"/>
  <c r="O133" i="15"/>
  <c r="O132" i="15" s="1"/>
  <c r="F59" i="15"/>
  <c r="X416" i="15"/>
  <c r="X415" i="15" s="1"/>
  <c r="F425" i="15"/>
  <c r="F424" i="15" s="1"/>
  <c r="F224" i="15"/>
  <c r="F223" i="15" s="1"/>
  <c r="F294" i="15"/>
  <c r="O448" i="15"/>
  <c r="O274" i="15"/>
  <c r="X332" i="15"/>
  <c r="F448" i="15"/>
  <c r="E563" i="15"/>
  <c r="O513" i="15"/>
  <c r="W414" i="15"/>
  <c r="O440" i="15"/>
  <c r="O439" i="15" s="1"/>
  <c r="O332" i="15"/>
  <c r="F416" i="15"/>
  <c r="F415" i="15" s="1"/>
  <c r="X457" i="15"/>
  <c r="X448" i="15"/>
  <c r="X252" i="15"/>
  <c r="O18" i="15"/>
  <c r="F548" i="15"/>
  <c r="F18" i="15"/>
  <c r="O213" i="15"/>
  <c r="O209" i="15" s="1"/>
  <c r="N381" i="15"/>
  <c r="N380" i="15" s="1"/>
  <c r="N58" i="15"/>
  <c r="O245" i="15"/>
  <c r="X133" i="15"/>
  <c r="X132" i="15" s="1"/>
  <c r="O548" i="15"/>
  <c r="O260" i="15"/>
  <c r="O259" i="15" s="1"/>
  <c r="X260" i="15"/>
  <c r="X259" i="15" s="1"/>
  <c r="X213" i="15"/>
  <c r="X209" i="15" s="1"/>
  <c r="O59" i="15"/>
  <c r="O252" i="15"/>
  <c r="F323" i="15"/>
  <c r="X245" i="15"/>
  <c r="X224" i="15"/>
  <c r="X223" i="15" s="1"/>
  <c r="F299" i="15"/>
  <c r="F252" i="15"/>
  <c r="F393" i="15"/>
  <c r="X393" i="15"/>
  <c r="F213" i="15"/>
  <c r="F209" i="15" s="1"/>
  <c r="F332" i="15"/>
  <c r="N447" i="15"/>
  <c r="N438" i="15" s="1"/>
  <c r="X59" i="15"/>
  <c r="W563" i="15"/>
  <c r="N474" i="15"/>
  <c r="N468" i="15" s="1"/>
  <c r="N563" i="15"/>
  <c r="W104" i="15"/>
  <c r="W474" i="15"/>
  <c r="W468" i="15" s="1"/>
  <c r="E447" i="15"/>
  <c r="E438" i="15" s="1"/>
  <c r="N104" i="15"/>
  <c r="W268" i="15"/>
  <c r="N322" i="15"/>
  <c r="W240" i="15"/>
  <c r="N170" i="15"/>
  <c r="E381" i="15"/>
  <c r="E380" i="15" s="1"/>
  <c r="W363" i="15"/>
  <c r="W322" i="15"/>
  <c r="E322" i="15"/>
  <c r="N268" i="15"/>
  <c r="E240" i="15"/>
  <c r="E104" i="15"/>
  <c r="W170" i="15"/>
  <c r="E170" i="15"/>
  <c r="E474" i="15"/>
  <c r="E468" i="15" s="1"/>
  <c r="E363" i="15"/>
  <c r="E58" i="15"/>
  <c r="E17" i="15"/>
  <c r="E268" i="15"/>
  <c r="M526" i="15"/>
  <c r="O526" i="15" s="1"/>
  <c r="V526" i="15"/>
  <c r="X526" i="15" s="1"/>
  <c r="H457" i="15" l="1"/>
  <c r="H332" i="15"/>
  <c r="Q224" i="15"/>
  <c r="Z274" i="15"/>
  <c r="Z382" i="15"/>
  <c r="H448" i="15"/>
  <c r="H447" i="15" s="1"/>
  <c r="Z393" i="15"/>
  <c r="Z332" i="15"/>
  <c r="H416" i="15"/>
  <c r="H415" i="15" s="1"/>
  <c r="Q274" i="15"/>
  <c r="Q332" i="15"/>
  <c r="AB162" i="15"/>
  <c r="AD163" i="15"/>
  <c r="AD162" i="15" s="1"/>
  <c r="AB158" i="15"/>
  <c r="AD159" i="15"/>
  <c r="AD158" i="15" s="1"/>
  <c r="AB191" i="15"/>
  <c r="AD192" i="15"/>
  <c r="AD191" i="15" s="1"/>
  <c r="AB466" i="15"/>
  <c r="AB465" i="15" s="1"/>
  <c r="AB464" i="15" s="1"/>
  <c r="AD467" i="15"/>
  <c r="AD466" i="15" s="1"/>
  <c r="AD465" i="15" s="1"/>
  <c r="AD464" i="15" s="1"/>
  <c r="AB432" i="15"/>
  <c r="AB431" i="15" s="1"/>
  <c r="AB430" i="15" s="1"/>
  <c r="AD433" i="15"/>
  <c r="AD432" i="15" s="1"/>
  <c r="AD431" i="15" s="1"/>
  <c r="AD430" i="15" s="1"/>
  <c r="AB134" i="15"/>
  <c r="AD135" i="15"/>
  <c r="AD134" i="15" s="1"/>
  <c r="AB25" i="15"/>
  <c r="AD26" i="15"/>
  <c r="AD25" i="15" s="1"/>
  <c r="AB549" i="15"/>
  <c r="AD550" i="15"/>
  <c r="AD549" i="15" s="1"/>
  <c r="AB257" i="15"/>
  <c r="AB256" i="15" s="1"/>
  <c r="AD258" i="15"/>
  <c r="AD257" i="15" s="1"/>
  <c r="AD256" i="15" s="1"/>
  <c r="AB254" i="15"/>
  <c r="AB253" i="15" s="1"/>
  <c r="AD255" i="15"/>
  <c r="AD254" i="15" s="1"/>
  <c r="AD253" i="15" s="1"/>
  <c r="AB243" i="15"/>
  <c r="AB242" i="15" s="1"/>
  <c r="AB241" i="15" s="1"/>
  <c r="AD244" i="15"/>
  <c r="AD243" i="15" s="1"/>
  <c r="AD242" i="15" s="1"/>
  <c r="AD241" i="15" s="1"/>
  <c r="AB229" i="15"/>
  <c r="AD230" i="15"/>
  <c r="AD229" i="15" s="1"/>
  <c r="AB449" i="15"/>
  <c r="AD450" i="15"/>
  <c r="AD449" i="15" s="1"/>
  <c r="AB44" i="15"/>
  <c r="AD45" i="15"/>
  <c r="AD44" i="15" s="1"/>
  <c r="AB527" i="15"/>
  <c r="AD528" i="15"/>
  <c r="AD527" i="15" s="1"/>
  <c r="AB511" i="15"/>
  <c r="AD512" i="15"/>
  <c r="AD511" i="15" s="1"/>
  <c r="AB428" i="15"/>
  <c r="AD429" i="15"/>
  <c r="AD428" i="15" s="1"/>
  <c r="AB265" i="15"/>
  <c r="AB260" i="15" s="1"/>
  <c r="AB259" i="15" s="1"/>
  <c r="AD266" i="15"/>
  <c r="AD265" i="15" s="1"/>
  <c r="AD260" i="15" s="1"/>
  <c r="AD259" i="15" s="1"/>
  <c r="AB189" i="15"/>
  <c r="AD190" i="15"/>
  <c r="AD189" i="15" s="1"/>
  <c r="AB107" i="15"/>
  <c r="AD108" i="15"/>
  <c r="AD107" i="15" s="1"/>
  <c r="AB295" i="15"/>
  <c r="AD296" i="15"/>
  <c r="AD295" i="15" s="1"/>
  <c r="AB114" i="15"/>
  <c r="AD115" i="15"/>
  <c r="AD114" i="15" s="1"/>
  <c r="AB217" i="15"/>
  <c r="AD218" i="15"/>
  <c r="AD217" i="15" s="1"/>
  <c r="AB219" i="15"/>
  <c r="AD220" i="15"/>
  <c r="AD219" i="15" s="1"/>
  <c r="AB316" i="15"/>
  <c r="AB315" i="15" s="1"/>
  <c r="AD318" i="15"/>
  <c r="AD316" i="15" s="1"/>
  <c r="AD315" i="15" s="1"/>
  <c r="AB462" i="15"/>
  <c r="AD463" i="15"/>
  <c r="AD462" i="15" s="1"/>
  <c r="AB531" i="15"/>
  <c r="AD532" i="15"/>
  <c r="AD531" i="15" s="1"/>
  <c r="AB536" i="15"/>
  <c r="AD537" i="15"/>
  <c r="AD536" i="15" s="1"/>
  <c r="AB76" i="15"/>
  <c r="AD77" i="15"/>
  <c r="AD76" i="15" s="1"/>
  <c r="AB338" i="15"/>
  <c r="AD339" i="15"/>
  <c r="AD338" i="15" s="1"/>
  <c r="AB361" i="15"/>
  <c r="AB360" i="15" s="1"/>
  <c r="AB359" i="15" s="1"/>
  <c r="AD362" i="15"/>
  <c r="AD361" i="15" s="1"/>
  <c r="AD360" i="15" s="1"/>
  <c r="AD359" i="15" s="1"/>
  <c r="AB277" i="15"/>
  <c r="AD278" i="15"/>
  <c r="AD277" i="15" s="1"/>
  <c r="AB97" i="15"/>
  <c r="AD98" i="15"/>
  <c r="AD97" i="15" s="1"/>
  <c r="AB93" i="15"/>
  <c r="AD94" i="15"/>
  <c r="AD93" i="15" s="1"/>
  <c r="AB183" i="15"/>
  <c r="AD184" i="15"/>
  <c r="AD183" i="15" s="1"/>
  <c r="AB297" i="15"/>
  <c r="AD298" i="15"/>
  <c r="AD297" i="15" s="1"/>
  <c r="AB247" i="15"/>
  <c r="AB246" i="15" s="1"/>
  <c r="AD248" i="15"/>
  <c r="AD247" i="15" s="1"/>
  <c r="AD246" i="15" s="1"/>
  <c r="AB493" i="15"/>
  <c r="AD494" i="15"/>
  <c r="AD493" i="15" s="1"/>
  <c r="AB497" i="15"/>
  <c r="AD498" i="15"/>
  <c r="AD497" i="15" s="1"/>
  <c r="AB179" i="15"/>
  <c r="AD180" i="15"/>
  <c r="AD179" i="15" s="1"/>
  <c r="AB518" i="15"/>
  <c r="AB513" i="15" s="1"/>
  <c r="AD519" i="15"/>
  <c r="AD518" i="15" s="1"/>
  <c r="AD513" i="15" s="1"/>
  <c r="AB538" i="15"/>
  <c r="AD539" i="15"/>
  <c r="AD538" i="15" s="1"/>
  <c r="AB451" i="15"/>
  <c r="AD452" i="15"/>
  <c r="AD451" i="15" s="1"/>
  <c r="AB116" i="15"/>
  <c r="AD117" i="15"/>
  <c r="AD116" i="15" s="1"/>
  <c r="AB166" i="15"/>
  <c r="AD167" i="15"/>
  <c r="AD166" i="15" s="1"/>
  <c r="AB227" i="15"/>
  <c r="AD228" i="15"/>
  <c r="AD227" i="15" s="1"/>
  <c r="AB372" i="15"/>
  <c r="AD373" i="15"/>
  <c r="AD372" i="15" s="1"/>
  <c r="AB23" i="15"/>
  <c r="AD24" i="15"/>
  <c r="AD23" i="15" s="1"/>
  <c r="AB551" i="15"/>
  <c r="AD552" i="15"/>
  <c r="AD551" i="15" s="1"/>
  <c r="AB412" i="15"/>
  <c r="AD413" i="15"/>
  <c r="AD412" i="15" s="1"/>
  <c r="AB275" i="15"/>
  <c r="AD276" i="15"/>
  <c r="AD275" i="15" s="1"/>
  <c r="AB489" i="15"/>
  <c r="AD490" i="15"/>
  <c r="AD489" i="15" s="1"/>
  <c r="AB95" i="15"/>
  <c r="AD96" i="15"/>
  <c r="AD95" i="15" s="1"/>
  <c r="AB529" i="15"/>
  <c r="AD530" i="15"/>
  <c r="AD529" i="15" s="1"/>
  <c r="AB306" i="15"/>
  <c r="AB299" i="15" s="1"/>
  <c r="AD307" i="15"/>
  <c r="AD306" i="15" s="1"/>
  <c r="AD299" i="15" s="1"/>
  <c r="AB357" i="15"/>
  <c r="AD358" i="15"/>
  <c r="AD357" i="15" s="1"/>
  <c r="AB136" i="15"/>
  <c r="AD137" i="15"/>
  <c r="AD136" i="15" s="1"/>
  <c r="AB333" i="15"/>
  <c r="AD334" i="15"/>
  <c r="AD333" i="15" s="1"/>
  <c r="AB202" i="15"/>
  <c r="AB201" i="15" s="1"/>
  <c r="AD203" i="15"/>
  <c r="AD202" i="15" s="1"/>
  <c r="AD201" i="15" s="1"/>
  <c r="AB118" i="15"/>
  <c r="AD119" i="15"/>
  <c r="AD118" i="15" s="1"/>
  <c r="AB207" i="15"/>
  <c r="AB206" i="15" s="1"/>
  <c r="AD208" i="15"/>
  <c r="AD207" i="15" s="1"/>
  <c r="AD206" i="15" s="1"/>
  <c r="AB495" i="15"/>
  <c r="AD496" i="15"/>
  <c r="AD495" i="15" s="1"/>
  <c r="AB324" i="15"/>
  <c r="AD325" i="15"/>
  <c r="AD324" i="15" s="1"/>
  <c r="AB67" i="15"/>
  <c r="AD68" i="15"/>
  <c r="AD67" i="15" s="1"/>
  <c r="AB326" i="15"/>
  <c r="AD327" i="15"/>
  <c r="AD326" i="15" s="1"/>
  <c r="AB483" i="15"/>
  <c r="AD484" i="15"/>
  <c r="AD483" i="15" s="1"/>
  <c r="AB164" i="15"/>
  <c r="AD165" i="15"/>
  <c r="AD164" i="15" s="1"/>
  <c r="AB460" i="15"/>
  <c r="AD461" i="15"/>
  <c r="AD460" i="15" s="1"/>
  <c r="AB509" i="15"/>
  <c r="AD510" i="15"/>
  <c r="AD509" i="15" s="1"/>
  <c r="AB21" i="15"/>
  <c r="AD22" i="15"/>
  <c r="AD21" i="15" s="1"/>
  <c r="AB353" i="15"/>
  <c r="AD354" i="15"/>
  <c r="AD353" i="15" s="1"/>
  <c r="AB221" i="15"/>
  <c r="AD222" i="15"/>
  <c r="AD221" i="15" s="1"/>
  <c r="AB138" i="15"/>
  <c r="AD139" i="15"/>
  <c r="AD138" i="15" s="1"/>
  <c r="AB225" i="15"/>
  <c r="AD226" i="15"/>
  <c r="AD225" i="15" s="1"/>
  <c r="AB130" i="15"/>
  <c r="AD131" i="15"/>
  <c r="AD130" i="15" s="1"/>
  <c r="AB284" i="15"/>
  <c r="AD285" i="15"/>
  <c r="AD284" i="15" s="1"/>
  <c r="AB349" i="15"/>
  <c r="AD350" i="15"/>
  <c r="AD349" i="15" s="1"/>
  <c r="AB398" i="15"/>
  <c r="AD399" i="15"/>
  <c r="AD398" i="15" s="1"/>
  <c r="AB156" i="15"/>
  <c r="AD157" i="15"/>
  <c r="AD156" i="15" s="1"/>
  <c r="AB441" i="15"/>
  <c r="AB440" i="15" s="1"/>
  <c r="AB439" i="15" s="1"/>
  <c r="AD442" i="15"/>
  <c r="AD441" i="15" s="1"/>
  <c r="AD440" i="15" s="1"/>
  <c r="AD439" i="15" s="1"/>
  <c r="AB19" i="15"/>
  <c r="AD20" i="15"/>
  <c r="AD19" i="15" s="1"/>
  <c r="AB453" i="15"/>
  <c r="AD454" i="15"/>
  <c r="AD453" i="15" s="1"/>
  <c r="AB63" i="15"/>
  <c r="AD64" i="15"/>
  <c r="AD63" i="15" s="1"/>
  <c r="AB152" i="15"/>
  <c r="AD153" i="15"/>
  <c r="AD152" i="15" s="1"/>
  <c r="AB420" i="15"/>
  <c r="AB416" i="15" s="1"/>
  <c r="AB415" i="15" s="1"/>
  <c r="AD421" i="15"/>
  <c r="AD420" i="15" s="1"/>
  <c r="AD416" i="15" s="1"/>
  <c r="AD415" i="15" s="1"/>
  <c r="AB557" i="15"/>
  <c r="AD558" i="15"/>
  <c r="AD557" i="15" s="1"/>
  <c r="AB154" i="15"/>
  <c r="AD155" i="15"/>
  <c r="AD154" i="15" s="1"/>
  <c r="AB436" i="15"/>
  <c r="AB435" i="15" s="1"/>
  <c r="AB434" i="15" s="1"/>
  <c r="AD437" i="15"/>
  <c r="AD436" i="15" s="1"/>
  <c r="AD435" i="15" s="1"/>
  <c r="AD434" i="15" s="1"/>
  <c r="AB99" i="15"/>
  <c r="AD100" i="15"/>
  <c r="AD99" i="15" s="1"/>
  <c r="AB391" i="15"/>
  <c r="AD392" i="15"/>
  <c r="AD391" i="15" s="1"/>
  <c r="AB102" i="15"/>
  <c r="AB101" i="15" s="1"/>
  <c r="AD103" i="15"/>
  <c r="AD102" i="15" s="1"/>
  <c r="AD101" i="15" s="1"/>
  <c r="AB400" i="15"/>
  <c r="AD401" i="15"/>
  <c r="AD400" i="15" s="1"/>
  <c r="AB505" i="15"/>
  <c r="AD506" i="15"/>
  <c r="AD505" i="15" s="1"/>
  <c r="AB387" i="15"/>
  <c r="AD388" i="15"/>
  <c r="AD387" i="15" s="1"/>
  <c r="AB181" i="15"/>
  <c r="AD182" i="15"/>
  <c r="AD181" i="15" s="1"/>
  <c r="AB142" i="15"/>
  <c r="AB141" i="15" s="1"/>
  <c r="AB140" i="15" s="1"/>
  <c r="AD143" i="15"/>
  <c r="AD142" i="15" s="1"/>
  <c r="AD141" i="15" s="1"/>
  <c r="AD140" i="15" s="1"/>
  <c r="AB250" i="15"/>
  <c r="AB249" i="15" s="1"/>
  <c r="AD251" i="15"/>
  <c r="AD250" i="15" s="1"/>
  <c r="AD249" i="15" s="1"/>
  <c r="AB69" i="15"/>
  <c r="AD70" i="15"/>
  <c r="AD69" i="15" s="1"/>
  <c r="AB42" i="15"/>
  <c r="AD43" i="15"/>
  <c r="AD42" i="15" s="1"/>
  <c r="AB507" i="15"/>
  <c r="AD508" i="15"/>
  <c r="AD507" i="15" s="1"/>
  <c r="AB232" i="15"/>
  <c r="AB231" i="15" s="1"/>
  <c r="AD233" i="15"/>
  <c r="AD232" i="15" s="1"/>
  <c r="AD231" i="15" s="1"/>
  <c r="AB310" i="15"/>
  <c r="AB309" i="15" s="1"/>
  <c r="AD311" i="15"/>
  <c r="AD310" i="15" s="1"/>
  <c r="AD309" i="15" s="1"/>
  <c r="AB65" i="15"/>
  <c r="AD66" i="15"/>
  <c r="AD65" i="15" s="1"/>
  <c r="AB385" i="15"/>
  <c r="AD386" i="15"/>
  <c r="AD385" i="15" s="1"/>
  <c r="AB168" i="15"/>
  <c r="AD169" i="15"/>
  <c r="AD168" i="15" s="1"/>
  <c r="AB426" i="15"/>
  <c r="AD427" i="15"/>
  <c r="AD426" i="15" s="1"/>
  <c r="AB173" i="15"/>
  <c r="AD174" i="15"/>
  <c r="AD173" i="15" s="1"/>
  <c r="AB491" i="15"/>
  <c r="AD492" i="15"/>
  <c r="AD491" i="15" s="1"/>
  <c r="AB458" i="15"/>
  <c r="AD459" i="15"/>
  <c r="AD458" i="15" s="1"/>
  <c r="F447" i="15"/>
  <c r="F438" i="15" s="1"/>
  <c r="H224" i="15"/>
  <c r="H223" i="15" s="1"/>
  <c r="AB111" i="15"/>
  <c r="AD112" i="15"/>
  <c r="AD111" i="15" s="1"/>
  <c r="AB211" i="15"/>
  <c r="AB210" i="15" s="1"/>
  <c r="AD212" i="15"/>
  <c r="AD211" i="15" s="1"/>
  <c r="AD210" i="15" s="1"/>
  <c r="AB455" i="15"/>
  <c r="AD456" i="15"/>
  <c r="AD455" i="15" s="1"/>
  <c r="AB272" i="15"/>
  <c r="AD273" i="15"/>
  <c r="AD272" i="15" s="1"/>
  <c r="Z308" i="15"/>
  <c r="Q37" i="15"/>
  <c r="Z59" i="15"/>
  <c r="H252" i="15"/>
  <c r="H245" i="15"/>
  <c r="J422" i="15"/>
  <c r="L423" i="15"/>
  <c r="L422" i="15" s="1"/>
  <c r="S284" i="15"/>
  <c r="U285" i="15"/>
  <c r="U284" i="15" s="1"/>
  <c r="J316" i="15"/>
  <c r="J315" i="15" s="1"/>
  <c r="J308" i="15" s="1"/>
  <c r="L318" i="15"/>
  <c r="L316" i="15" s="1"/>
  <c r="L315" i="15" s="1"/>
  <c r="L308" i="15" s="1"/>
  <c r="S63" i="15"/>
  <c r="U64" i="15"/>
  <c r="U63" i="15" s="1"/>
  <c r="J288" i="15"/>
  <c r="L289" i="15"/>
  <c r="L288" i="15" s="1"/>
  <c r="S21" i="15"/>
  <c r="U22" i="15"/>
  <c r="U21" i="15" s="1"/>
  <c r="S179" i="15"/>
  <c r="U180" i="15"/>
  <c r="U179" i="15" s="1"/>
  <c r="S441" i="15"/>
  <c r="U442" i="15"/>
  <c r="U441" i="15" s="1"/>
  <c r="S158" i="15"/>
  <c r="U159" i="15"/>
  <c r="U158" i="15" s="1"/>
  <c r="J551" i="15"/>
  <c r="L552" i="15"/>
  <c r="L551" i="15" s="1"/>
  <c r="J158" i="15"/>
  <c r="L159" i="15"/>
  <c r="L158" i="15" s="1"/>
  <c r="S451" i="15"/>
  <c r="U452" i="15"/>
  <c r="U451" i="15" s="1"/>
  <c r="S247" i="15"/>
  <c r="S246" i="15" s="1"/>
  <c r="U248" i="15"/>
  <c r="U247" i="15" s="1"/>
  <c r="U246" i="15" s="1"/>
  <c r="J432" i="15"/>
  <c r="J431" i="15" s="1"/>
  <c r="J430" i="15" s="1"/>
  <c r="L433" i="15"/>
  <c r="L432" i="15" s="1"/>
  <c r="L431" i="15" s="1"/>
  <c r="L430" i="15" s="1"/>
  <c r="S243" i="15"/>
  <c r="S242" i="15" s="1"/>
  <c r="S241" i="15" s="1"/>
  <c r="U244" i="15"/>
  <c r="U243" i="15" s="1"/>
  <c r="U242" i="15" s="1"/>
  <c r="U241" i="15" s="1"/>
  <c r="J449" i="15"/>
  <c r="L450" i="15"/>
  <c r="L449" i="15" s="1"/>
  <c r="J95" i="15"/>
  <c r="L96" i="15"/>
  <c r="L95" i="15" s="1"/>
  <c r="S432" i="15"/>
  <c r="S431" i="15" s="1"/>
  <c r="S430" i="15" s="1"/>
  <c r="U433" i="15"/>
  <c r="U432" i="15" s="1"/>
  <c r="U431" i="15" s="1"/>
  <c r="U430" i="15" s="1"/>
  <c r="J44" i="15"/>
  <c r="L45" i="15"/>
  <c r="L44" i="15" s="1"/>
  <c r="J227" i="15"/>
  <c r="L228" i="15"/>
  <c r="L227" i="15" s="1"/>
  <c r="J99" i="15"/>
  <c r="L100" i="15"/>
  <c r="L99" i="15" s="1"/>
  <c r="J229" i="15"/>
  <c r="L230" i="15"/>
  <c r="L229" i="15" s="1"/>
  <c r="J324" i="15"/>
  <c r="L325" i="15"/>
  <c r="L324" i="15" s="1"/>
  <c r="S19" i="15"/>
  <c r="U20" i="15"/>
  <c r="U19" i="15" s="1"/>
  <c r="S152" i="15"/>
  <c r="U153" i="15"/>
  <c r="U152" i="15" s="1"/>
  <c r="S400" i="15"/>
  <c r="U401" i="15"/>
  <c r="U400" i="15" s="1"/>
  <c r="S511" i="15"/>
  <c r="U512" i="15"/>
  <c r="U511" i="15" s="1"/>
  <c r="J27" i="15"/>
  <c r="L28" i="15"/>
  <c r="L27" i="15" s="1"/>
  <c r="J93" i="15"/>
  <c r="L94" i="15"/>
  <c r="L93" i="15" s="1"/>
  <c r="J156" i="15"/>
  <c r="L157" i="15"/>
  <c r="L156" i="15" s="1"/>
  <c r="J221" i="15"/>
  <c r="L222" i="15"/>
  <c r="L221" i="15" s="1"/>
  <c r="J286" i="15"/>
  <c r="L287" i="15"/>
  <c r="L286" i="15" s="1"/>
  <c r="J353" i="15"/>
  <c r="L354" i="15"/>
  <c r="L353" i="15" s="1"/>
  <c r="J453" i="15"/>
  <c r="L454" i="15"/>
  <c r="L453" i="15" s="1"/>
  <c r="J507" i="15"/>
  <c r="L508" i="15"/>
  <c r="L507" i="15" s="1"/>
  <c r="S69" i="15"/>
  <c r="U70" i="15"/>
  <c r="U69" i="15" s="1"/>
  <c r="S102" i="15"/>
  <c r="S101" i="15" s="1"/>
  <c r="U103" i="15"/>
  <c r="U102" i="15" s="1"/>
  <c r="U101" i="15" s="1"/>
  <c r="S207" i="15"/>
  <c r="S206" i="15" s="1"/>
  <c r="U208" i="15"/>
  <c r="U207" i="15" s="1"/>
  <c r="U206" i="15" s="1"/>
  <c r="S333" i="15"/>
  <c r="U334" i="15"/>
  <c r="U333" i="15" s="1"/>
  <c r="S458" i="15"/>
  <c r="U459" i="15"/>
  <c r="U458" i="15" s="1"/>
  <c r="J118" i="15"/>
  <c r="L119" i="15"/>
  <c r="L118" i="15" s="1"/>
  <c r="J304" i="15"/>
  <c r="L305" i="15"/>
  <c r="L304" i="15" s="1"/>
  <c r="S460" i="15"/>
  <c r="U461" i="15"/>
  <c r="U460" i="15" s="1"/>
  <c r="J505" i="15"/>
  <c r="L506" i="15"/>
  <c r="L505" i="15" s="1"/>
  <c r="S166" i="15"/>
  <c r="U167" i="15"/>
  <c r="U166" i="15" s="1"/>
  <c r="S254" i="15"/>
  <c r="S253" i="15" s="1"/>
  <c r="U255" i="15"/>
  <c r="U254" i="15" s="1"/>
  <c r="U253" i="15" s="1"/>
  <c r="S495" i="15"/>
  <c r="U496" i="15"/>
  <c r="U495" i="15" s="1"/>
  <c r="J42" i="15"/>
  <c r="L43" i="15"/>
  <c r="L42" i="15" s="1"/>
  <c r="J420" i="15"/>
  <c r="J416" i="15" s="1"/>
  <c r="J415" i="15" s="1"/>
  <c r="L421" i="15"/>
  <c r="L420" i="15" s="1"/>
  <c r="L416" i="15" s="1"/>
  <c r="L415" i="15" s="1"/>
  <c r="J485" i="15"/>
  <c r="L486" i="15"/>
  <c r="L485" i="15" s="1"/>
  <c r="S306" i="15"/>
  <c r="S299" i="15" s="1"/>
  <c r="U307" i="15"/>
  <c r="U306" i="15" s="1"/>
  <c r="U299" i="15" s="1"/>
  <c r="S398" i="15"/>
  <c r="U399" i="15"/>
  <c r="U398" i="15" s="1"/>
  <c r="S497" i="15"/>
  <c r="U498" i="15"/>
  <c r="U497" i="15" s="1"/>
  <c r="J497" i="15"/>
  <c r="L498" i="15"/>
  <c r="L497" i="15" s="1"/>
  <c r="S277" i="15"/>
  <c r="U278" i="15"/>
  <c r="U277" i="15" s="1"/>
  <c r="J116" i="15"/>
  <c r="L117" i="15"/>
  <c r="L116" i="15" s="1"/>
  <c r="J561" i="15"/>
  <c r="L562" i="15"/>
  <c r="L561" i="15" s="1"/>
  <c r="S219" i="15"/>
  <c r="U220" i="15"/>
  <c r="U219" i="15" s="1"/>
  <c r="S412" i="15"/>
  <c r="U413" i="15"/>
  <c r="U412" i="15" s="1"/>
  <c r="S202" i="15"/>
  <c r="S201" i="15" s="1"/>
  <c r="U203" i="15"/>
  <c r="U202" i="15" s="1"/>
  <c r="U201" i="15" s="1"/>
  <c r="J179" i="15"/>
  <c r="L180" i="15"/>
  <c r="L179" i="15" s="1"/>
  <c r="J441" i="15"/>
  <c r="L442" i="15"/>
  <c r="L441" i="15" s="1"/>
  <c r="J107" i="15"/>
  <c r="L108" i="15"/>
  <c r="L107" i="15" s="1"/>
  <c r="J166" i="15"/>
  <c r="L167" i="15"/>
  <c r="L166" i="15" s="1"/>
  <c r="J225" i="15"/>
  <c r="L226" i="15"/>
  <c r="L225" i="15" s="1"/>
  <c r="H548" i="15"/>
  <c r="J130" i="15"/>
  <c r="L131" i="15"/>
  <c r="L130" i="15" s="1"/>
  <c r="J272" i="15"/>
  <c r="L273" i="15"/>
  <c r="L272" i="15" s="1"/>
  <c r="J134" i="15"/>
  <c r="L135" i="15"/>
  <c r="L134" i="15" s="1"/>
  <c r="J254" i="15"/>
  <c r="J253" i="15" s="1"/>
  <c r="L255" i="15"/>
  <c r="L254" i="15" s="1"/>
  <c r="L253" i="15" s="1"/>
  <c r="J372" i="15"/>
  <c r="L373" i="15"/>
  <c r="L372" i="15" s="1"/>
  <c r="J491" i="15"/>
  <c r="L492" i="15"/>
  <c r="L491" i="15" s="1"/>
  <c r="S138" i="15"/>
  <c r="U139" i="15"/>
  <c r="U138" i="15" s="1"/>
  <c r="S385" i="15"/>
  <c r="U386" i="15"/>
  <c r="U385" i="15" s="1"/>
  <c r="S507" i="15"/>
  <c r="U508" i="15"/>
  <c r="U507" i="15" s="1"/>
  <c r="S549" i="15"/>
  <c r="U550" i="15"/>
  <c r="U549" i="15" s="1"/>
  <c r="J76" i="15"/>
  <c r="L77" i="15"/>
  <c r="L76" i="15" s="1"/>
  <c r="J136" i="15"/>
  <c r="L137" i="15"/>
  <c r="L136" i="15" s="1"/>
  <c r="J189" i="15"/>
  <c r="L190" i="15"/>
  <c r="L189" i="15" s="1"/>
  <c r="J277" i="15"/>
  <c r="J274" i="15" s="1"/>
  <c r="L278" i="15"/>
  <c r="L277" i="15" s="1"/>
  <c r="L274" i="15" s="1"/>
  <c r="J338" i="15"/>
  <c r="L339" i="15"/>
  <c r="L338" i="15" s="1"/>
  <c r="J466" i="15"/>
  <c r="J465" i="15" s="1"/>
  <c r="J464" i="15" s="1"/>
  <c r="L467" i="15"/>
  <c r="L466" i="15" s="1"/>
  <c r="L465" i="15" s="1"/>
  <c r="L464" i="15" s="1"/>
  <c r="J529" i="15"/>
  <c r="L530" i="15"/>
  <c r="L529" i="15" s="1"/>
  <c r="S76" i="15"/>
  <c r="U77" i="15"/>
  <c r="U76" i="15" s="1"/>
  <c r="S114" i="15"/>
  <c r="U115" i="15"/>
  <c r="U114" i="15" s="1"/>
  <c r="S275" i="15"/>
  <c r="U276" i="15"/>
  <c r="U275" i="15" s="1"/>
  <c r="S453" i="15"/>
  <c r="U454" i="15"/>
  <c r="U453" i="15" s="1"/>
  <c r="S557" i="15"/>
  <c r="U558" i="15"/>
  <c r="U557" i="15" s="1"/>
  <c r="J97" i="15"/>
  <c r="L98" i="15"/>
  <c r="L97" i="15" s="1"/>
  <c r="J250" i="15"/>
  <c r="J249" i="15" s="1"/>
  <c r="L251" i="15"/>
  <c r="L250" i="15" s="1"/>
  <c r="L249" i="15" s="1"/>
  <c r="S272" i="15"/>
  <c r="U273" i="15"/>
  <c r="U272" i="15" s="1"/>
  <c r="J349" i="15"/>
  <c r="L350" i="15"/>
  <c r="L349" i="15" s="1"/>
  <c r="S107" i="15"/>
  <c r="U108" i="15"/>
  <c r="U107" i="15" s="1"/>
  <c r="J489" i="15"/>
  <c r="L490" i="15"/>
  <c r="L489" i="15" s="1"/>
  <c r="J509" i="15"/>
  <c r="L510" i="15"/>
  <c r="L509" i="15" s="1"/>
  <c r="S142" i="15"/>
  <c r="S141" i="15" s="1"/>
  <c r="S140" i="15" s="1"/>
  <c r="U143" i="15"/>
  <c r="U142" i="15" s="1"/>
  <c r="U141" i="15" s="1"/>
  <c r="U140" i="15" s="1"/>
  <c r="S387" i="15"/>
  <c r="U388" i="15"/>
  <c r="U387" i="15" s="1"/>
  <c r="S538" i="15"/>
  <c r="U539" i="15"/>
  <c r="U538" i="15" s="1"/>
  <c r="J361" i="15"/>
  <c r="J360" i="15" s="1"/>
  <c r="J359" i="15" s="1"/>
  <c r="L362" i="15"/>
  <c r="L361" i="15" s="1"/>
  <c r="L360" i="15" s="1"/>
  <c r="L359" i="15" s="1"/>
  <c r="J302" i="15"/>
  <c r="L303" i="15"/>
  <c r="L302" i="15" s="1"/>
  <c r="S154" i="15"/>
  <c r="U155" i="15"/>
  <c r="U154" i="15" s="1"/>
  <c r="S551" i="15"/>
  <c r="U552" i="15"/>
  <c r="U551" i="15" s="1"/>
  <c r="S162" i="15"/>
  <c r="U163" i="15"/>
  <c r="U162" i="15" s="1"/>
  <c r="S436" i="15"/>
  <c r="S435" i="15" s="1"/>
  <c r="S434" i="15" s="1"/>
  <c r="U437" i="15"/>
  <c r="U436" i="15" s="1"/>
  <c r="U435" i="15" s="1"/>
  <c r="U434" i="15" s="1"/>
  <c r="J495" i="15"/>
  <c r="L496" i="15"/>
  <c r="L495" i="15" s="1"/>
  <c r="S338" i="15"/>
  <c r="U339" i="15"/>
  <c r="U338" i="15" s="1"/>
  <c r="S505" i="15"/>
  <c r="U506" i="15"/>
  <c r="U505" i="15" s="1"/>
  <c r="J412" i="15"/>
  <c r="L413" i="15"/>
  <c r="L412" i="15" s="1"/>
  <c r="S25" i="15"/>
  <c r="U26" i="15"/>
  <c r="U25" i="15" s="1"/>
  <c r="J385" i="15"/>
  <c r="L386" i="15"/>
  <c r="L385" i="15" s="1"/>
  <c r="J398" i="15"/>
  <c r="J393" i="15" s="1"/>
  <c r="L399" i="15"/>
  <c r="L398" i="15" s="1"/>
  <c r="L393" i="15" s="1"/>
  <c r="Z457" i="15"/>
  <c r="S95" i="15"/>
  <c r="U96" i="15"/>
  <c r="U95" i="15" s="1"/>
  <c r="J378" i="15"/>
  <c r="L379" i="15"/>
  <c r="L378" i="15" s="1"/>
  <c r="S67" i="15"/>
  <c r="U68" i="15"/>
  <c r="U67" i="15" s="1"/>
  <c r="S211" i="15"/>
  <c r="S210" i="15" s="1"/>
  <c r="U212" i="15"/>
  <c r="U211" i="15" s="1"/>
  <c r="U210" i="15" s="1"/>
  <c r="S445" i="15"/>
  <c r="S440" i="15" s="1"/>
  <c r="S439" i="15" s="1"/>
  <c r="U446" i="15"/>
  <c r="U445" i="15" s="1"/>
  <c r="S372" i="15"/>
  <c r="U373" i="15"/>
  <c r="U372" i="15" s="1"/>
  <c r="J436" i="15"/>
  <c r="J435" i="15" s="1"/>
  <c r="J434" i="15" s="1"/>
  <c r="L437" i="15"/>
  <c r="L436" i="15" s="1"/>
  <c r="L435" i="15" s="1"/>
  <c r="L434" i="15" s="1"/>
  <c r="J536" i="15"/>
  <c r="L537" i="15"/>
  <c r="L536" i="15" s="1"/>
  <c r="S111" i="15"/>
  <c r="U112" i="15"/>
  <c r="U111" i="15" s="1"/>
  <c r="J333" i="15"/>
  <c r="L334" i="15"/>
  <c r="L333" i="15" s="1"/>
  <c r="J549" i="15"/>
  <c r="L550" i="15"/>
  <c r="L549" i="15" s="1"/>
  <c r="S130" i="15"/>
  <c r="U131" i="15"/>
  <c r="U130" i="15" s="1"/>
  <c r="S164" i="15"/>
  <c r="U165" i="15"/>
  <c r="U164" i="15" s="1"/>
  <c r="S225" i="15"/>
  <c r="U226" i="15"/>
  <c r="U225" i="15" s="1"/>
  <c r="S426" i="15"/>
  <c r="U427" i="15"/>
  <c r="U426" i="15" s="1"/>
  <c r="S527" i="15"/>
  <c r="U528" i="15"/>
  <c r="U527" i="15" s="1"/>
  <c r="J357" i="15"/>
  <c r="L358" i="15"/>
  <c r="L357" i="15" s="1"/>
  <c r="S326" i="15"/>
  <c r="U327" i="15"/>
  <c r="U326" i="15" s="1"/>
  <c r="S361" i="15"/>
  <c r="S360" i="15" s="1"/>
  <c r="S359" i="15" s="1"/>
  <c r="U362" i="15"/>
  <c r="U361" i="15" s="1"/>
  <c r="U360" i="15" s="1"/>
  <c r="U359" i="15" s="1"/>
  <c r="J458" i="15"/>
  <c r="L459" i="15"/>
  <c r="L458" i="15" s="1"/>
  <c r="S189" i="15"/>
  <c r="U190" i="15"/>
  <c r="U189" i="15" s="1"/>
  <c r="J67" i="15"/>
  <c r="L68" i="15"/>
  <c r="L67" i="15" s="1"/>
  <c r="J202" i="15"/>
  <c r="J201" i="15" s="1"/>
  <c r="L203" i="15"/>
  <c r="L202" i="15" s="1"/>
  <c r="L201" i="15" s="1"/>
  <c r="J531" i="15"/>
  <c r="L532" i="15"/>
  <c r="L531" i="15" s="1"/>
  <c r="S229" i="15"/>
  <c r="U230" i="15"/>
  <c r="U229" i="15" s="1"/>
  <c r="S466" i="15"/>
  <c r="S465" i="15" s="1"/>
  <c r="S464" i="15" s="1"/>
  <c r="U467" i="15"/>
  <c r="U466" i="15" s="1"/>
  <c r="U465" i="15" s="1"/>
  <c r="U464" i="15" s="1"/>
  <c r="J538" i="15"/>
  <c r="L539" i="15"/>
  <c r="L538" i="15" s="1"/>
  <c r="S217" i="15"/>
  <c r="U218" i="15"/>
  <c r="U217" i="15" s="1"/>
  <c r="S265" i="15"/>
  <c r="S260" i="15" s="1"/>
  <c r="S259" i="15" s="1"/>
  <c r="U266" i="15"/>
  <c r="U265" i="15" s="1"/>
  <c r="U260" i="15" s="1"/>
  <c r="U259" i="15" s="1"/>
  <c r="J35" i="15"/>
  <c r="L36" i="15"/>
  <c r="L35" i="15" s="1"/>
  <c r="J455" i="15"/>
  <c r="J448" i="15" s="1"/>
  <c r="L456" i="15"/>
  <c r="L455" i="15" s="1"/>
  <c r="L448" i="15" s="1"/>
  <c r="S42" i="15"/>
  <c r="U43" i="15"/>
  <c r="U42" i="15" s="1"/>
  <c r="S257" i="15"/>
  <c r="S256" i="15" s="1"/>
  <c r="U258" i="15"/>
  <c r="U257" i="15" s="1"/>
  <c r="U256" i="15" s="1"/>
  <c r="S493" i="15"/>
  <c r="U494" i="15"/>
  <c r="U493" i="15" s="1"/>
  <c r="S455" i="15"/>
  <c r="U456" i="15"/>
  <c r="U455" i="15" s="1"/>
  <c r="S116" i="15"/>
  <c r="U117" i="15"/>
  <c r="U116" i="15" s="1"/>
  <c r="J280" i="15"/>
  <c r="L281" i="15"/>
  <c r="L280" i="15" s="1"/>
  <c r="S168" i="15"/>
  <c r="U169" i="15"/>
  <c r="U168" i="15" s="1"/>
  <c r="S531" i="15"/>
  <c r="U532" i="15"/>
  <c r="U531" i="15" s="1"/>
  <c r="J387" i="15"/>
  <c r="L388" i="15"/>
  <c r="L387" i="15" s="1"/>
  <c r="J152" i="15"/>
  <c r="L153" i="15"/>
  <c r="L152" i="15" s="1"/>
  <c r="J295" i="15"/>
  <c r="J294" i="15" s="1"/>
  <c r="L296" i="15"/>
  <c r="L295" i="15" s="1"/>
  <c r="L294" i="15" s="1"/>
  <c r="J154" i="15"/>
  <c r="L155" i="15"/>
  <c r="L154" i="15" s="1"/>
  <c r="J284" i="15"/>
  <c r="L285" i="15"/>
  <c r="L284" i="15" s="1"/>
  <c r="J462" i="15"/>
  <c r="L463" i="15"/>
  <c r="L462" i="15" s="1"/>
  <c r="S134" i="15"/>
  <c r="U135" i="15"/>
  <c r="U134" i="15" s="1"/>
  <c r="S232" i="15"/>
  <c r="S231" i="15" s="1"/>
  <c r="U233" i="15"/>
  <c r="U232" i="15" s="1"/>
  <c r="U231" i="15" s="1"/>
  <c r="S491" i="15"/>
  <c r="U492" i="15"/>
  <c r="U491" i="15" s="1"/>
  <c r="S536" i="15"/>
  <c r="U537" i="15"/>
  <c r="U536" i="15" s="1"/>
  <c r="J65" i="15"/>
  <c r="L66" i="15"/>
  <c r="L65" i="15" s="1"/>
  <c r="J114" i="15"/>
  <c r="L115" i="15"/>
  <c r="L114" i="15" s="1"/>
  <c r="J181" i="15"/>
  <c r="L182" i="15"/>
  <c r="L181" i="15" s="1"/>
  <c r="J257" i="15"/>
  <c r="J256" i="15" s="1"/>
  <c r="L258" i="15"/>
  <c r="L257" i="15" s="1"/>
  <c r="L256" i="15" s="1"/>
  <c r="J326" i="15"/>
  <c r="L327" i="15"/>
  <c r="L326" i="15" s="1"/>
  <c r="J428" i="15"/>
  <c r="L429" i="15"/>
  <c r="L428" i="15" s="1"/>
  <c r="J483" i="15"/>
  <c r="L484" i="15"/>
  <c r="L483" i="15" s="1"/>
  <c r="S93" i="15"/>
  <c r="U94" i="15"/>
  <c r="U93" i="15" s="1"/>
  <c r="S118" i="15"/>
  <c r="U119" i="15"/>
  <c r="U118" i="15" s="1"/>
  <c r="S297" i="15"/>
  <c r="U298" i="15"/>
  <c r="U297" i="15" s="1"/>
  <c r="S449" i="15"/>
  <c r="U450" i="15"/>
  <c r="U449" i="15" s="1"/>
  <c r="S483" i="15"/>
  <c r="U484" i="15"/>
  <c r="U483" i="15" s="1"/>
  <c r="J69" i="15"/>
  <c r="L70" i="15"/>
  <c r="L69" i="15" s="1"/>
  <c r="J207" i="15"/>
  <c r="J206" i="15" s="1"/>
  <c r="L208" i="15"/>
  <c r="L207" i="15" s="1"/>
  <c r="L206" i="15" s="1"/>
  <c r="S420" i="15"/>
  <c r="S416" i="15" s="1"/>
  <c r="S415" i="15" s="1"/>
  <c r="U421" i="15"/>
  <c r="U420" i="15" s="1"/>
  <c r="U416" i="15" s="1"/>
  <c r="U415" i="15" s="1"/>
  <c r="S553" i="15"/>
  <c r="U554" i="15"/>
  <c r="U553" i="15" s="1"/>
  <c r="S23" i="15"/>
  <c r="U24" i="15"/>
  <c r="U23" i="15" s="1"/>
  <c r="S227" i="15"/>
  <c r="U228" i="15"/>
  <c r="U227" i="15" s="1"/>
  <c r="S391" i="15"/>
  <c r="U392" i="15"/>
  <c r="U391" i="15" s="1"/>
  <c r="J21" i="15"/>
  <c r="L22" i="15"/>
  <c r="L21" i="15" s="1"/>
  <c r="J247" i="15"/>
  <c r="J246" i="15" s="1"/>
  <c r="L248" i="15"/>
  <c r="L247" i="15" s="1"/>
  <c r="L246" i="15" s="1"/>
  <c r="J445" i="15"/>
  <c r="L446" i="15"/>
  <c r="L445" i="15" s="1"/>
  <c r="S250" i="15"/>
  <c r="S249" i="15" s="1"/>
  <c r="U251" i="15"/>
  <c r="U250" i="15" s="1"/>
  <c r="U249" i="15" s="1"/>
  <c r="S353" i="15"/>
  <c r="U354" i="15"/>
  <c r="U353" i="15" s="1"/>
  <c r="S489" i="15"/>
  <c r="U490" i="15"/>
  <c r="U489" i="15" s="1"/>
  <c r="S509" i="15"/>
  <c r="U510" i="15"/>
  <c r="U509" i="15" s="1"/>
  <c r="S99" i="15"/>
  <c r="U100" i="15"/>
  <c r="U99" i="15" s="1"/>
  <c r="J187" i="15"/>
  <c r="L188" i="15"/>
  <c r="L187" i="15" s="1"/>
  <c r="J183" i="15"/>
  <c r="L184" i="15"/>
  <c r="L183" i="15" s="1"/>
  <c r="S136" i="15"/>
  <c r="U137" i="15"/>
  <c r="U136" i="15" s="1"/>
  <c r="S378" i="15"/>
  <c r="U379" i="15"/>
  <c r="U378" i="15" s="1"/>
  <c r="S518" i="15"/>
  <c r="S513" i="15" s="1"/>
  <c r="U519" i="15"/>
  <c r="U518" i="15" s="1"/>
  <c r="U513" i="15" s="1"/>
  <c r="S183" i="15"/>
  <c r="U184" i="15"/>
  <c r="U183" i="15" s="1"/>
  <c r="S295" i="15"/>
  <c r="U296" i="15"/>
  <c r="U295" i="15" s="1"/>
  <c r="J211" i="15"/>
  <c r="J210" i="15" s="1"/>
  <c r="L212" i="15"/>
  <c r="L211" i="15" s="1"/>
  <c r="L210" i="15" s="1"/>
  <c r="J78" i="15"/>
  <c r="L79" i="15"/>
  <c r="L78" i="15" s="1"/>
  <c r="J138" i="15"/>
  <c r="L139" i="15"/>
  <c r="L138" i="15" s="1"/>
  <c r="J191" i="15"/>
  <c r="L192" i="15"/>
  <c r="L191" i="15" s="1"/>
  <c r="S349" i="15"/>
  <c r="U350" i="15"/>
  <c r="U349" i="15" s="1"/>
  <c r="J23" i="15"/>
  <c r="L24" i="15"/>
  <c r="L23" i="15" s="1"/>
  <c r="J217" i="15"/>
  <c r="L218" i="15"/>
  <c r="L217" i="15" s="1"/>
  <c r="J63" i="15"/>
  <c r="L64" i="15"/>
  <c r="L63" i="15" s="1"/>
  <c r="J219" i="15"/>
  <c r="L220" i="15"/>
  <c r="L219" i="15" s="1"/>
  <c r="J306" i="15"/>
  <c r="L307" i="15"/>
  <c r="L306" i="15" s="1"/>
  <c r="J426" i="15"/>
  <c r="L427" i="15"/>
  <c r="L426" i="15" s="1"/>
  <c r="S44" i="15"/>
  <c r="U45" i="15"/>
  <c r="U44" i="15" s="1"/>
  <c r="S221" i="15"/>
  <c r="U222" i="15"/>
  <c r="U221" i="15" s="1"/>
  <c r="S428" i="15"/>
  <c r="U429" i="15"/>
  <c r="U428" i="15" s="1"/>
  <c r="S529" i="15"/>
  <c r="U530" i="15"/>
  <c r="U529" i="15" s="1"/>
  <c r="J56" i="15"/>
  <c r="J51" i="15" s="1"/>
  <c r="L57" i="15"/>
  <c r="L56" i="15" s="1"/>
  <c r="L51" i="15" s="1"/>
  <c r="J102" i="15"/>
  <c r="J101" i="15" s="1"/>
  <c r="L103" i="15"/>
  <c r="L102" i="15" s="1"/>
  <c r="L101" i="15" s="1"/>
  <c r="J164" i="15"/>
  <c r="L165" i="15"/>
  <c r="L164" i="15" s="1"/>
  <c r="J243" i="15"/>
  <c r="J242" i="15" s="1"/>
  <c r="J241" i="15" s="1"/>
  <c r="L244" i="15"/>
  <c r="L243" i="15" s="1"/>
  <c r="L242" i="15" s="1"/>
  <c r="L241" i="15" s="1"/>
  <c r="J300" i="15"/>
  <c r="L301" i="15"/>
  <c r="L300" i="15" s="1"/>
  <c r="J443" i="15"/>
  <c r="L444" i="15"/>
  <c r="L443" i="15" s="1"/>
  <c r="J493" i="15"/>
  <c r="L494" i="15"/>
  <c r="L493" i="15" s="1"/>
  <c r="S65" i="15"/>
  <c r="U66" i="15"/>
  <c r="U65" i="15" s="1"/>
  <c r="S97" i="15"/>
  <c r="U98" i="15"/>
  <c r="U97" i="15" s="1"/>
  <c r="S191" i="15"/>
  <c r="U192" i="15"/>
  <c r="U191" i="15" s="1"/>
  <c r="S324" i="15"/>
  <c r="U325" i="15"/>
  <c r="U324" i="15" s="1"/>
  <c r="S462" i="15"/>
  <c r="U463" i="15"/>
  <c r="U462" i="15" s="1"/>
  <c r="J185" i="15"/>
  <c r="L186" i="15"/>
  <c r="L185" i="15" s="1"/>
  <c r="Q18" i="15"/>
  <c r="Q223" i="15"/>
  <c r="H323" i="15"/>
  <c r="H322" i="15" s="1"/>
  <c r="X414" i="15"/>
  <c r="Q548" i="15"/>
  <c r="Z213" i="15"/>
  <c r="Z209" i="15" s="1"/>
  <c r="Q448" i="15"/>
  <c r="Q245" i="15"/>
  <c r="Q240" i="15" s="1"/>
  <c r="H18" i="15"/>
  <c r="Q133" i="15"/>
  <c r="Q132" i="15" s="1"/>
  <c r="H213" i="15"/>
  <c r="H209" i="15" s="1"/>
  <c r="Q213" i="15"/>
  <c r="Q209" i="15" s="1"/>
  <c r="Q425" i="15"/>
  <c r="Q424" i="15" s="1"/>
  <c r="Q414" i="15" s="1"/>
  <c r="O414" i="15"/>
  <c r="Q141" i="15"/>
  <c r="Q140" i="15" s="1"/>
  <c r="H133" i="15"/>
  <c r="H132" i="15" s="1"/>
  <c r="Z18" i="15"/>
  <c r="Z141" i="15"/>
  <c r="Z140" i="15" s="1"/>
  <c r="H37" i="15"/>
  <c r="Z37" i="15"/>
  <c r="H382" i="15"/>
  <c r="H381" i="15" s="1"/>
  <c r="H59" i="15"/>
  <c r="Q59" i="15"/>
  <c r="Z133" i="15"/>
  <c r="Z132" i="15" s="1"/>
  <c r="Z224" i="15"/>
  <c r="Z223" i="15" s="1"/>
  <c r="Q294" i="15"/>
  <c r="H299" i="15"/>
  <c r="Q323" i="15"/>
  <c r="Z323" i="15"/>
  <c r="Q382" i="15"/>
  <c r="Q393" i="15"/>
  <c r="H425" i="15"/>
  <c r="H424" i="15" s="1"/>
  <c r="Z425" i="15"/>
  <c r="Z424" i="15" s="1"/>
  <c r="Z414" i="15" s="1"/>
  <c r="H440" i="15"/>
  <c r="H439" i="15" s="1"/>
  <c r="Q457" i="15"/>
  <c r="Z448" i="15"/>
  <c r="Z245" i="15"/>
  <c r="Z240" i="15" s="1"/>
  <c r="W16" i="15"/>
  <c r="F381" i="15"/>
  <c r="F17" i="15"/>
  <c r="F414" i="15"/>
  <c r="X240" i="15"/>
  <c r="O322" i="15"/>
  <c r="O381" i="15"/>
  <c r="F240" i="15"/>
  <c r="X322" i="15"/>
  <c r="X525" i="15"/>
  <c r="X520" i="15" s="1"/>
  <c r="Z526" i="15"/>
  <c r="O525" i="15"/>
  <c r="O520" i="15" s="1"/>
  <c r="Q526" i="15"/>
  <c r="O17" i="15"/>
  <c r="X17" i="15"/>
  <c r="O447" i="15"/>
  <c r="O438" i="15" s="1"/>
  <c r="X381" i="15"/>
  <c r="X447" i="15"/>
  <c r="X438" i="15" s="1"/>
  <c r="O240" i="15"/>
  <c r="F322" i="15"/>
  <c r="N267" i="15"/>
  <c r="N16" i="15"/>
  <c r="W267" i="15"/>
  <c r="E16" i="15"/>
  <c r="E267" i="15"/>
  <c r="J382" i="15" l="1"/>
  <c r="S245" i="15"/>
  <c r="AD332" i="15"/>
  <c r="AB425" i="15"/>
  <c r="AB424" i="15" s="1"/>
  <c r="AD294" i="15"/>
  <c r="Z381" i="15"/>
  <c r="S274" i="15"/>
  <c r="J440" i="15"/>
  <c r="J439" i="15" s="1"/>
  <c r="Z322" i="15"/>
  <c r="AB245" i="15"/>
  <c r="AB448" i="15"/>
  <c r="AB332" i="15"/>
  <c r="H414" i="15"/>
  <c r="J133" i="15"/>
  <c r="J132" i="15" s="1"/>
  <c r="AB274" i="15"/>
  <c r="AB59" i="15"/>
  <c r="S457" i="15"/>
  <c r="S37" i="15"/>
  <c r="Q17" i="15"/>
  <c r="Q322" i="15"/>
  <c r="AB308" i="15"/>
  <c r="AB414" i="15"/>
  <c r="J37" i="15"/>
  <c r="J457" i="15"/>
  <c r="J447" i="15" s="1"/>
  <c r="AB224" i="15"/>
  <c r="AB223" i="15" s="1"/>
  <c r="AB457" i="15"/>
  <c r="S224" i="15"/>
  <c r="S223" i="15" s="1"/>
  <c r="AD308" i="15"/>
  <c r="Z447" i="15"/>
  <c r="Z438" i="15" s="1"/>
  <c r="J323" i="15"/>
  <c r="H240" i="15"/>
  <c r="AB37" i="15"/>
  <c r="AB323" i="15"/>
  <c r="AB133" i="15"/>
  <c r="AB132" i="15" s="1"/>
  <c r="AB252" i="15"/>
  <c r="Z17" i="15"/>
  <c r="U323" i="15"/>
  <c r="L59" i="15"/>
  <c r="AD393" i="15"/>
  <c r="AB393" i="15"/>
  <c r="AB18" i="15"/>
  <c r="AB294" i="15"/>
  <c r="AB213" i="15"/>
  <c r="AB209" i="15" s="1"/>
  <c r="S18" i="15"/>
  <c r="S323" i="15"/>
  <c r="S332" i="15"/>
  <c r="AD59" i="15"/>
  <c r="L548" i="15"/>
  <c r="J332" i="15"/>
  <c r="J252" i="15"/>
  <c r="J548" i="15"/>
  <c r="S393" i="15"/>
  <c r="J224" i="15"/>
  <c r="J223" i="15" s="1"/>
  <c r="L425" i="15"/>
  <c r="L424" i="15" s="1"/>
  <c r="L414" i="15" s="1"/>
  <c r="S59" i="15"/>
  <c r="J59" i="15"/>
  <c r="AD37" i="15"/>
  <c r="L245" i="15"/>
  <c r="L382" i="15"/>
  <c r="L381" i="15" s="1"/>
  <c r="J18" i="15"/>
  <c r="AD425" i="15"/>
  <c r="AD424" i="15" s="1"/>
  <c r="AD414" i="15" s="1"/>
  <c r="AD382" i="15"/>
  <c r="AD252" i="15"/>
  <c r="AD213" i="15"/>
  <c r="AD209" i="15" s="1"/>
  <c r="AB382" i="15"/>
  <c r="AD18" i="15"/>
  <c r="AD323" i="15"/>
  <c r="AD322" i="15" s="1"/>
  <c r="L224" i="15"/>
  <c r="L223" i="15" s="1"/>
  <c r="AD224" i="15"/>
  <c r="AD223" i="15" s="1"/>
  <c r="AD274" i="15"/>
  <c r="AD457" i="15"/>
  <c r="U133" i="15"/>
  <c r="U132" i="15" s="1"/>
  <c r="U393" i="15"/>
  <c r="S133" i="15"/>
  <c r="S132" i="15" s="1"/>
  <c r="AD133" i="15"/>
  <c r="AD132" i="15" s="1"/>
  <c r="AD245" i="15"/>
  <c r="AD448" i="15"/>
  <c r="H17" i="15"/>
  <c r="L18" i="15"/>
  <c r="J245" i="15"/>
  <c r="S548" i="15"/>
  <c r="S382" i="15"/>
  <c r="U274" i="15"/>
  <c r="U332" i="15"/>
  <c r="L323" i="15"/>
  <c r="L457" i="15"/>
  <c r="L447" i="15" s="1"/>
  <c r="U18" i="15"/>
  <c r="U382" i="15"/>
  <c r="J299" i="15"/>
  <c r="S294" i="15"/>
  <c r="J425" i="15"/>
  <c r="J424" i="15" s="1"/>
  <c r="J414" i="15" s="1"/>
  <c r="S448" i="15"/>
  <c r="U457" i="15"/>
  <c r="L213" i="15"/>
  <c r="L209" i="15" s="1"/>
  <c r="U448" i="15"/>
  <c r="S425" i="15"/>
  <c r="S424" i="15" s="1"/>
  <c r="S414" i="15" s="1"/>
  <c r="L332" i="15"/>
  <c r="J213" i="15"/>
  <c r="J209" i="15" s="1"/>
  <c r="U245" i="15"/>
  <c r="U440" i="15"/>
  <c r="U439" i="15" s="1"/>
  <c r="U59" i="15"/>
  <c r="U37" i="15"/>
  <c r="U224" i="15"/>
  <c r="U223" i="15" s="1"/>
  <c r="L440" i="15"/>
  <c r="L439" i="15" s="1"/>
  <c r="U213" i="15"/>
  <c r="U209" i="15" s="1"/>
  <c r="L37" i="15"/>
  <c r="U252" i="15"/>
  <c r="J381" i="15"/>
  <c r="U425" i="15"/>
  <c r="U424" i="15" s="1"/>
  <c r="U414" i="15" s="1"/>
  <c r="L299" i="15"/>
  <c r="U294" i="15"/>
  <c r="L133" i="15"/>
  <c r="L132" i="15" s="1"/>
  <c r="U548" i="15"/>
  <c r="L252" i="15"/>
  <c r="S213" i="15"/>
  <c r="S209" i="15" s="1"/>
  <c r="S252" i="15"/>
  <c r="S240" i="15" s="1"/>
  <c r="Q447" i="15"/>
  <c r="Q438" i="15" s="1"/>
  <c r="Q381" i="15"/>
  <c r="H438" i="15"/>
  <c r="W533" i="15"/>
  <c r="W564" i="15" s="1"/>
  <c r="Z525" i="15"/>
  <c r="Z520" i="15" s="1"/>
  <c r="AB526" i="15"/>
  <c r="Q525" i="15"/>
  <c r="Q520" i="15" s="1"/>
  <c r="S526" i="15"/>
  <c r="N533" i="15"/>
  <c r="N564" i="15" s="1"/>
  <c r="E533" i="15"/>
  <c r="E564" i="15" s="1"/>
  <c r="C22" i="17"/>
  <c r="C32" i="17" s="1"/>
  <c r="J438" i="15" l="1"/>
  <c r="AB17" i="15"/>
  <c r="AB447" i="15"/>
  <c r="AB438" i="15" s="1"/>
  <c r="S17" i="15"/>
  <c r="AB240" i="15"/>
  <c r="U17" i="15"/>
  <c r="S447" i="15"/>
  <c r="S438" i="15" s="1"/>
  <c r="AB322" i="15"/>
  <c r="S381" i="15"/>
  <c r="AD447" i="15"/>
  <c r="AD438" i="15" s="1"/>
  <c r="AB381" i="15"/>
  <c r="J17" i="15"/>
  <c r="J240" i="15"/>
  <c r="J322" i="15"/>
  <c r="U381" i="15"/>
  <c r="U322" i="15"/>
  <c r="S322" i="15"/>
  <c r="L322" i="15"/>
  <c r="AD17" i="15"/>
  <c r="AD381" i="15"/>
  <c r="L240" i="15"/>
  <c r="AD240" i="15"/>
  <c r="L17" i="15"/>
  <c r="AB525" i="15"/>
  <c r="AB520" i="15" s="1"/>
  <c r="AD526" i="15"/>
  <c r="AD525" i="15" s="1"/>
  <c r="AD520" i="15" s="1"/>
  <c r="U240" i="15"/>
  <c r="U447" i="15"/>
  <c r="U438" i="15" s="1"/>
  <c r="S525" i="15"/>
  <c r="S520" i="15" s="1"/>
  <c r="U526" i="15"/>
  <c r="U525" i="15" s="1"/>
  <c r="U520" i="15" s="1"/>
  <c r="L438" i="15"/>
  <c r="C29" i="17"/>
  <c r="E22" i="17"/>
  <c r="D22" i="17"/>
  <c r="D526" i="15" l="1"/>
  <c r="F526" i="15" s="1"/>
  <c r="F525" i="15" l="1"/>
  <c r="H526" i="15"/>
  <c r="V556" i="15"/>
  <c r="X556" i="15" s="1"/>
  <c r="M110" i="15"/>
  <c r="O110" i="15" s="1"/>
  <c r="D110" i="15"/>
  <c r="F110" i="15" s="1"/>
  <c r="H525" i="15" l="1"/>
  <c r="J526" i="15"/>
  <c r="F109" i="15"/>
  <c r="F106" i="15" s="1"/>
  <c r="F105" i="15" s="1"/>
  <c r="H110" i="15"/>
  <c r="O109" i="15"/>
  <c r="O106" i="15" s="1"/>
  <c r="O105" i="15" s="1"/>
  <c r="Q110" i="15"/>
  <c r="Z556" i="15"/>
  <c r="X555" i="15"/>
  <c r="X548" i="15" s="1"/>
  <c r="V371" i="15"/>
  <c r="X371" i="15" s="1"/>
  <c r="M371" i="15"/>
  <c r="O371" i="15" s="1"/>
  <c r="D371" i="15"/>
  <c r="F371" i="15" s="1"/>
  <c r="V372" i="15"/>
  <c r="M372" i="15"/>
  <c r="D372" i="15"/>
  <c r="J525" i="15" l="1"/>
  <c r="L526" i="15"/>
  <c r="L525" i="15" s="1"/>
  <c r="H109" i="15"/>
  <c r="H106" i="15" s="1"/>
  <c r="H105" i="15" s="1"/>
  <c r="J110" i="15"/>
  <c r="Z555" i="15"/>
  <c r="Z548" i="15" s="1"/>
  <c r="AB556" i="15"/>
  <c r="Q109" i="15"/>
  <c r="Q106" i="15" s="1"/>
  <c r="Q105" i="15" s="1"/>
  <c r="S110" i="15"/>
  <c r="Z371" i="15"/>
  <c r="X370" i="15"/>
  <c r="X364" i="15" s="1"/>
  <c r="F370" i="15"/>
  <c r="F364" i="15" s="1"/>
  <c r="H371" i="15"/>
  <c r="Q371" i="15"/>
  <c r="O370" i="15"/>
  <c r="O364" i="15" s="1"/>
  <c r="V445" i="15"/>
  <c r="M445" i="15"/>
  <c r="D445" i="15"/>
  <c r="V443" i="15"/>
  <c r="M443" i="15"/>
  <c r="D443" i="15"/>
  <c r="V123" i="15"/>
  <c r="M123" i="15"/>
  <c r="D123" i="15"/>
  <c r="F123" i="15" s="1"/>
  <c r="V473" i="15"/>
  <c r="X473" i="15" s="1"/>
  <c r="Z473" i="15" s="1"/>
  <c r="AB473" i="15" s="1"/>
  <c r="AD473" i="15" s="1"/>
  <c r="M473" i="15"/>
  <c r="O473" i="15" s="1"/>
  <c r="Q473" i="15" s="1"/>
  <c r="S473" i="15" s="1"/>
  <c r="U473" i="15" s="1"/>
  <c r="V472" i="15"/>
  <c r="X472" i="15" s="1"/>
  <c r="M472" i="15"/>
  <c r="O472" i="15" s="1"/>
  <c r="Q472" i="15" s="1"/>
  <c r="S472" i="15" s="1"/>
  <c r="U472" i="15" s="1"/>
  <c r="U471" i="15" s="1"/>
  <c r="U470" i="15" s="1"/>
  <c r="U469" i="15" s="1"/>
  <c r="D473" i="15"/>
  <c r="F473" i="15" s="1"/>
  <c r="H473" i="15" s="1"/>
  <c r="J473" i="15" s="1"/>
  <c r="L473" i="15" s="1"/>
  <c r="D472" i="15"/>
  <c r="F472" i="15" s="1"/>
  <c r="AB555" i="15" l="1"/>
  <c r="AB548" i="15" s="1"/>
  <c r="AD556" i="15"/>
  <c r="AD555" i="15" s="1"/>
  <c r="AD548" i="15" s="1"/>
  <c r="J109" i="15"/>
  <c r="J106" i="15" s="1"/>
  <c r="J105" i="15" s="1"/>
  <c r="L110" i="15"/>
  <c r="L109" i="15" s="1"/>
  <c r="L106" i="15" s="1"/>
  <c r="L105" i="15" s="1"/>
  <c r="S109" i="15"/>
  <c r="S106" i="15" s="1"/>
  <c r="S105" i="15" s="1"/>
  <c r="U110" i="15"/>
  <c r="U109" i="15" s="1"/>
  <c r="U106" i="15" s="1"/>
  <c r="U105" i="15" s="1"/>
  <c r="H370" i="15"/>
  <c r="H364" i="15" s="1"/>
  <c r="J371" i="15"/>
  <c r="S471" i="15"/>
  <c r="S470" i="15" s="1"/>
  <c r="S469" i="15" s="1"/>
  <c r="Q370" i="15"/>
  <c r="Q364" i="15" s="1"/>
  <c r="S371" i="15"/>
  <c r="Z370" i="15"/>
  <c r="Z364" i="15" s="1"/>
  <c r="AB371" i="15"/>
  <c r="H123" i="15"/>
  <c r="J123" i="15" s="1"/>
  <c r="L123" i="15" s="1"/>
  <c r="F471" i="15"/>
  <c r="F470" i="15" s="1"/>
  <c r="F469" i="15" s="1"/>
  <c r="H472" i="15"/>
  <c r="X471" i="15"/>
  <c r="X470" i="15" s="1"/>
  <c r="X469" i="15" s="1"/>
  <c r="Z472" i="15"/>
  <c r="Q471" i="15"/>
  <c r="Q470" i="15" s="1"/>
  <c r="Q469" i="15" s="1"/>
  <c r="V122" i="15"/>
  <c r="X123" i="15"/>
  <c r="M122" i="15"/>
  <c r="O123" i="15"/>
  <c r="O471" i="15"/>
  <c r="O470" i="15" s="1"/>
  <c r="O469" i="15" s="1"/>
  <c r="AB370" i="15" l="1"/>
  <c r="AB364" i="15" s="1"/>
  <c r="AD371" i="15"/>
  <c r="AD370" i="15" s="1"/>
  <c r="AD364" i="15" s="1"/>
  <c r="J370" i="15"/>
  <c r="J364" i="15" s="1"/>
  <c r="L371" i="15"/>
  <c r="L370" i="15" s="1"/>
  <c r="L364" i="15" s="1"/>
  <c r="S370" i="15"/>
  <c r="S364" i="15" s="1"/>
  <c r="U371" i="15"/>
  <c r="U370" i="15" s="1"/>
  <c r="U364" i="15" s="1"/>
  <c r="H471" i="15"/>
  <c r="H470" i="15" s="1"/>
  <c r="H469" i="15" s="1"/>
  <c r="J472" i="15"/>
  <c r="Z471" i="15"/>
  <c r="Z470" i="15" s="1"/>
  <c r="Z469" i="15" s="1"/>
  <c r="AB472" i="15"/>
  <c r="O122" i="15"/>
  <c r="O121" i="15" s="1"/>
  <c r="Q123" i="15"/>
  <c r="X122" i="15"/>
  <c r="X121" i="15" s="1"/>
  <c r="Z123" i="15"/>
  <c r="AB471" i="15" l="1"/>
  <c r="AB470" i="15" s="1"/>
  <c r="AB469" i="15" s="1"/>
  <c r="AD472" i="15"/>
  <c r="AD471" i="15" s="1"/>
  <c r="AD470" i="15" s="1"/>
  <c r="AD469" i="15" s="1"/>
  <c r="J471" i="15"/>
  <c r="J470" i="15" s="1"/>
  <c r="J469" i="15" s="1"/>
  <c r="L472" i="15"/>
  <c r="L471" i="15" s="1"/>
  <c r="L470" i="15" s="1"/>
  <c r="L469" i="15" s="1"/>
  <c r="O120" i="15"/>
  <c r="X120" i="15"/>
  <c r="Q122" i="15"/>
  <c r="Q121" i="15" s="1"/>
  <c r="S123" i="15"/>
  <c r="Z122" i="15"/>
  <c r="Z121" i="15" s="1"/>
  <c r="AB123" i="15"/>
  <c r="M342" i="15"/>
  <c r="V342" i="15"/>
  <c r="D342" i="15"/>
  <c r="D349" i="15"/>
  <c r="AB122" i="15" l="1"/>
  <c r="AB121" i="15" s="1"/>
  <c r="AD123" i="15"/>
  <c r="AD122" i="15" s="1"/>
  <c r="AD121" i="15" s="1"/>
  <c r="AD120" i="15" s="1"/>
  <c r="S122" i="15"/>
  <c r="S121" i="15" s="1"/>
  <c r="U123" i="15"/>
  <c r="U122" i="15" s="1"/>
  <c r="U121" i="15" s="1"/>
  <c r="U120" i="15" s="1"/>
  <c r="AB120" i="15"/>
  <c r="S120" i="15"/>
  <c r="Z120" i="15"/>
  <c r="Q120" i="15"/>
  <c r="V110" i="15"/>
  <c r="X110" i="15" s="1"/>
  <c r="X109" i="15" l="1"/>
  <c r="X106" i="15" s="1"/>
  <c r="X105" i="15" s="1"/>
  <c r="Z110" i="15"/>
  <c r="D304" i="15"/>
  <c r="D302" i="15"/>
  <c r="D288" i="15"/>
  <c r="V271" i="15"/>
  <c r="X271" i="15" s="1"/>
  <c r="M271" i="15"/>
  <c r="O271" i="15" s="1"/>
  <c r="D271" i="15"/>
  <c r="F271" i="15" s="1"/>
  <c r="Z109" i="15" l="1"/>
  <c r="Z106" i="15" s="1"/>
  <c r="Z105" i="15" s="1"/>
  <c r="AB110" i="15"/>
  <c r="H271" i="15"/>
  <c r="F270" i="15"/>
  <c r="F269" i="15" s="1"/>
  <c r="X270" i="15"/>
  <c r="X269" i="15" s="1"/>
  <c r="Z271" i="15"/>
  <c r="O270" i="15"/>
  <c r="O269" i="15" s="1"/>
  <c r="Q271" i="15"/>
  <c r="AB109" i="15" l="1"/>
  <c r="AB106" i="15" s="1"/>
  <c r="AB105" i="15" s="1"/>
  <c r="AD110" i="15"/>
  <c r="AD109" i="15" s="1"/>
  <c r="AD106" i="15" s="1"/>
  <c r="AD105" i="15" s="1"/>
  <c r="Q270" i="15"/>
  <c r="Q269" i="15" s="1"/>
  <c r="S271" i="15"/>
  <c r="H270" i="15"/>
  <c r="H269" i="15" s="1"/>
  <c r="J271" i="15"/>
  <c r="Z270" i="15"/>
  <c r="Z269" i="15" s="1"/>
  <c r="AB271" i="15"/>
  <c r="D143" i="15"/>
  <c r="F143" i="15" s="1"/>
  <c r="V460" i="15"/>
  <c r="M460" i="15"/>
  <c r="D460" i="15"/>
  <c r="AB270" i="15" l="1"/>
  <c r="AB269" i="15" s="1"/>
  <c r="AD271" i="15"/>
  <c r="AD270" i="15" s="1"/>
  <c r="AD269" i="15" s="1"/>
  <c r="S270" i="15"/>
  <c r="S269" i="15" s="1"/>
  <c r="U271" i="15"/>
  <c r="U270" i="15" s="1"/>
  <c r="U269" i="15" s="1"/>
  <c r="J270" i="15"/>
  <c r="J269" i="15" s="1"/>
  <c r="L271" i="15"/>
  <c r="L270" i="15" s="1"/>
  <c r="L269" i="15" s="1"/>
  <c r="H143" i="15"/>
  <c r="F142" i="15"/>
  <c r="F141" i="15" s="1"/>
  <c r="F140" i="15" s="1"/>
  <c r="V482" i="15"/>
  <c r="X482" i="15" s="1"/>
  <c r="M482" i="15"/>
  <c r="O482" i="15" s="1"/>
  <c r="V357" i="15"/>
  <c r="M357" i="15"/>
  <c r="D357" i="15"/>
  <c r="V355" i="15"/>
  <c r="M355" i="15"/>
  <c r="D355" i="15"/>
  <c r="V353" i="15"/>
  <c r="M353" i="15"/>
  <c r="D353" i="15"/>
  <c r="V347" i="15"/>
  <c r="M347" i="15"/>
  <c r="D347" i="15"/>
  <c r="M378" i="15"/>
  <c r="V378" i="15"/>
  <c r="D378" i="15"/>
  <c r="V377" i="15"/>
  <c r="M377" i="15"/>
  <c r="O377" i="15" s="1"/>
  <c r="D377" i="15"/>
  <c r="M365" i="15"/>
  <c r="V365" i="15"/>
  <c r="D365" i="15"/>
  <c r="M361" i="15"/>
  <c r="V361" i="15"/>
  <c r="D361" i="15"/>
  <c r="D360" i="15" s="1"/>
  <c r="M333" i="15"/>
  <c r="V333" i="15"/>
  <c r="M338" i="15"/>
  <c r="V338" i="15"/>
  <c r="D338" i="15"/>
  <c r="M335" i="15"/>
  <c r="V335" i="15"/>
  <c r="D335" i="15"/>
  <c r="M326" i="15"/>
  <c r="V326" i="15"/>
  <c r="D326" i="15"/>
  <c r="M324" i="15"/>
  <c r="V324" i="15"/>
  <c r="D324" i="15"/>
  <c r="M310" i="15"/>
  <c r="M309" i="15" s="1"/>
  <c r="M308" i="15" s="1"/>
  <c r="V310" i="15"/>
  <c r="V309" i="15" s="1"/>
  <c r="V308" i="15" s="1"/>
  <c r="D310" i="15"/>
  <c r="D309" i="15" s="1"/>
  <c r="V306" i="15"/>
  <c r="D300" i="15"/>
  <c r="D286" i="15"/>
  <c r="M284" i="15"/>
  <c r="V284" i="15"/>
  <c r="D284" i="15"/>
  <c r="D280" i="15"/>
  <c r="M277" i="15"/>
  <c r="V277" i="15"/>
  <c r="D277" i="15"/>
  <c r="M275" i="15"/>
  <c r="V275" i="15"/>
  <c r="D275" i="15"/>
  <c r="M272" i="15"/>
  <c r="V272" i="15"/>
  <c r="D272" i="15"/>
  <c r="M270" i="15"/>
  <c r="V270" i="15"/>
  <c r="D270" i="15"/>
  <c r="D523" i="15"/>
  <c r="V283" i="15"/>
  <c r="X283" i="15" s="1"/>
  <c r="M283" i="15"/>
  <c r="O283" i="15" s="1"/>
  <c r="D283" i="15"/>
  <c r="F283" i="15" s="1"/>
  <c r="D561" i="15"/>
  <c r="D559" i="15"/>
  <c r="M553" i="15"/>
  <c r="D482" i="15"/>
  <c r="M536" i="15"/>
  <c r="V536" i="15"/>
  <c r="D536" i="15"/>
  <c r="V540" i="15"/>
  <c r="M540" i="15"/>
  <c r="M543" i="15"/>
  <c r="V543" i="15"/>
  <c r="D543" i="15"/>
  <c r="V547" i="15"/>
  <c r="M547" i="15"/>
  <c r="D547" i="15"/>
  <c r="M538" i="15"/>
  <c r="V538" i="15"/>
  <c r="D538" i="15"/>
  <c r="V525" i="15"/>
  <c r="M525" i="15"/>
  <c r="D525" i="15"/>
  <c r="M529" i="15"/>
  <c r="V529" i="15"/>
  <c r="D529" i="15"/>
  <c r="M521" i="15"/>
  <c r="V521" i="15"/>
  <c r="M518" i="15"/>
  <c r="V518" i="15"/>
  <c r="D518" i="15"/>
  <c r="M514" i="15"/>
  <c r="V514" i="15"/>
  <c r="D514" i="15"/>
  <c r="M511" i="15"/>
  <c r="V511" i="15"/>
  <c r="D511" i="15"/>
  <c r="M489" i="15"/>
  <c r="V489" i="15"/>
  <c r="D489" i="15"/>
  <c r="M491" i="15"/>
  <c r="V491" i="15"/>
  <c r="D491" i="15"/>
  <c r="M485" i="15"/>
  <c r="V485" i="15"/>
  <c r="D485" i="15"/>
  <c r="M483" i="15"/>
  <c r="V483" i="15"/>
  <c r="D483" i="15"/>
  <c r="M495" i="15"/>
  <c r="V495" i="15"/>
  <c r="D495" i="15"/>
  <c r="M509" i="15"/>
  <c r="V509" i="15"/>
  <c r="D509" i="15"/>
  <c r="M507" i="15"/>
  <c r="V507" i="15"/>
  <c r="D507" i="15"/>
  <c r="M505" i="15"/>
  <c r="V505" i="15"/>
  <c r="D505" i="15"/>
  <c r="M502" i="15"/>
  <c r="V502" i="15"/>
  <c r="D502" i="15"/>
  <c r="M499" i="15"/>
  <c r="V499" i="15"/>
  <c r="D499" i="15"/>
  <c r="V497" i="15"/>
  <c r="M497" i="15"/>
  <c r="D497" i="15"/>
  <c r="M493" i="15"/>
  <c r="V493" i="15"/>
  <c r="D493" i="15"/>
  <c r="M476" i="15"/>
  <c r="V476" i="15"/>
  <c r="D476" i="15"/>
  <c r="M455" i="15"/>
  <c r="V455" i="15"/>
  <c r="D455" i="15"/>
  <c r="M453" i="15"/>
  <c r="V453" i="15"/>
  <c r="D453" i="15"/>
  <c r="M466" i="15"/>
  <c r="V466" i="15"/>
  <c r="D466" i="15"/>
  <c r="M451" i="15"/>
  <c r="V451" i="15"/>
  <c r="D451" i="15"/>
  <c r="M449" i="15"/>
  <c r="V449" i="15"/>
  <c r="D449" i="15"/>
  <c r="M441" i="15"/>
  <c r="M440" i="15" s="1"/>
  <c r="V441" i="15"/>
  <c r="V440" i="15" s="1"/>
  <c r="D441" i="15"/>
  <c r="D440" i="15" s="1"/>
  <c r="M458" i="15"/>
  <c r="V458" i="15"/>
  <c r="D458" i="15"/>
  <c r="M462" i="15"/>
  <c r="V462" i="15"/>
  <c r="D462" i="15"/>
  <c r="M432" i="15"/>
  <c r="V432" i="15"/>
  <c r="D432" i="15"/>
  <c r="M426" i="15"/>
  <c r="V426" i="15"/>
  <c r="D426" i="15"/>
  <c r="M428" i="15"/>
  <c r="V428" i="15"/>
  <c r="D428" i="15"/>
  <c r="M436" i="15"/>
  <c r="V436" i="15"/>
  <c r="D436" i="15"/>
  <c r="D422" i="15"/>
  <c r="M420" i="15"/>
  <c r="V420" i="15"/>
  <c r="D420" i="15"/>
  <c r="M417" i="15"/>
  <c r="V417" i="15"/>
  <c r="D417" i="15"/>
  <c r="V411" i="15"/>
  <c r="M411" i="15"/>
  <c r="D411" i="15"/>
  <c r="M412" i="15"/>
  <c r="V412" i="15"/>
  <c r="D412" i="15"/>
  <c r="M398" i="15"/>
  <c r="V398" i="15"/>
  <c r="D398" i="15"/>
  <c r="M394" i="15"/>
  <c r="V394" i="15"/>
  <c r="D394" i="15"/>
  <c r="M400" i="15"/>
  <c r="V400" i="15"/>
  <c r="D400" i="15"/>
  <c r="M407" i="15"/>
  <c r="V407" i="15"/>
  <c r="D407" i="15"/>
  <c r="M391" i="15"/>
  <c r="V391" i="15"/>
  <c r="M387" i="15"/>
  <c r="V387" i="15"/>
  <c r="D387" i="15"/>
  <c r="M385" i="15"/>
  <c r="V385" i="15"/>
  <c r="D385" i="15"/>
  <c r="V481" i="15" l="1"/>
  <c r="M481" i="15"/>
  <c r="M475" i="15" s="1"/>
  <c r="V382" i="15"/>
  <c r="M382" i="15"/>
  <c r="H142" i="15"/>
  <c r="J143" i="15"/>
  <c r="M375" i="15"/>
  <c r="V475" i="15"/>
  <c r="D546" i="15"/>
  <c r="F547" i="15"/>
  <c r="H283" i="15"/>
  <c r="F282" i="15"/>
  <c r="F279" i="15" s="1"/>
  <c r="F268" i="15" s="1"/>
  <c r="D521" i="15"/>
  <c r="F523" i="15"/>
  <c r="D375" i="15"/>
  <c r="D374" i="15" s="1"/>
  <c r="F377" i="15"/>
  <c r="V346" i="15"/>
  <c r="V341" i="15" s="1"/>
  <c r="V340" i="15" s="1"/>
  <c r="X347" i="15"/>
  <c r="M546" i="15"/>
  <c r="O547" i="15"/>
  <c r="Q377" i="15"/>
  <c r="O375" i="15"/>
  <c r="O374" i="15" s="1"/>
  <c r="O363" i="15" s="1"/>
  <c r="V546" i="15"/>
  <c r="X547" i="15"/>
  <c r="V375" i="15"/>
  <c r="X377" i="15"/>
  <c r="D346" i="15"/>
  <c r="D341" i="15" s="1"/>
  <c r="F347" i="15"/>
  <c r="O481" i="15"/>
  <c r="Q482" i="15"/>
  <c r="D410" i="15"/>
  <c r="F411" i="15"/>
  <c r="D481" i="15"/>
  <c r="D475" i="15" s="1"/>
  <c r="F482" i="15"/>
  <c r="M346" i="15"/>
  <c r="M341" i="15" s="1"/>
  <c r="M340" i="15" s="1"/>
  <c r="O347" i="15"/>
  <c r="X481" i="15"/>
  <c r="Z482" i="15"/>
  <c r="O282" i="15"/>
  <c r="O279" i="15" s="1"/>
  <c r="O268" i="15" s="1"/>
  <c r="Q283" i="15"/>
  <c r="X282" i="15"/>
  <c r="X279" i="15" s="1"/>
  <c r="X268" i="15" s="1"/>
  <c r="Z283" i="15"/>
  <c r="V323" i="15"/>
  <c r="M410" i="15"/>
  <c r="O411" i="15"/>
  <c r="V410" i="15"/>
  <c r="X411" i="15"/>
  <c r="D323" i="15"/>
  <c r="M323" i="15"/>
  <c r="V274" i="15"/>
  <c r="M274" i="15"/>
  <c r="D274" i="15"/>
  <c r="V299" i="15"/>
  <c r="M457" i="15"/>
  <c r="V457" i="15"/>
  <c r="D457" i="15"/>
  <c r="D308" i="15"/>
  <c r="M269" i="15"/>
  <c r="V269" i="15"/>
  <c r="D269" i="15"/>
  <c r="D513" i="15"/>
  <c r="D540" i="15"/>
  <c r="M416" i="15"/>
  <c r="M448" i="15"/>
  <c r="V448" i="15"/>
  <c r="D448" i="15"/>
  <c r="V416" i="15"/>
  <c r="D416" i="15"/>
  <c r="J142" i="15" l="1"/>
  <c r="L143" i="15"/>
  <c r="L142" i="15" s="1"/>
  <c r="L141" i="15" s="1"/>
  <c r="L140" i="15" s="1"/>
  <c r="J141" i="15"/>
  <c r="J140" i="15" s="1"/>
  <c r="H141" i="15"/>
  <c r="H140" i="15" s="1"/>
  <c r="Z282" i="15"/>
  <c r="Z279" i="15" s="1"/>
  <c r="Z268" i="15" s="1"/>
  <c r="AB283" i="15"/>
  <c r="Z481" i="15"/>
  <c r="Z475" i="15" s="1"/>
  <c r="Z474" i="15" s="1"/>
  <c r="Z468" i="15" s="1"/>
  <c r="AB482" i="15"/>
  <c r="Q481" i="15"/>
  <c r="Q475" i="15" s="1"/>
  <c r="Q474" i="15" s="1"/>
  <c r="Q468" i="15" s="1"/>
  <c r="S482" i="15"/>
  <c r="H282" i="15"/>
  <c r="H279" i="15" s="1"/>
  <c r="H268" i="15" s="1"/>
  <c r="J283" i="15"/>
  <c r="Q375" i="15"/>
  <c r="Q374" i="15" s="1"/>
  <c r="Q363" i="15" s="1"/>
  <c r="S377" i="15"/>
  <c r="Q282" i="15"/>
  <c r="Q279" i="15" s="1"/>
  <c r="Q268" i="15" s="1"/>
  <c r="S283" i="15"/>
  <c r="X475" i="15"/>
  <c r="X474" i="15" s="1"/>
  <c r="X468" i="15" s="1"/>
  <c r="O475" i="15"/>
  <c r="O474" i="15" s="1"/>
  <c r="O468" i="15" s="1"/>
  <c r="H377" i="15"/>
  <c r="F375" i="15"/>
  <c r="F374" i="15" s="1"/>
  <c r="F363" i="15" s="1"/>
  <c r="H482" i="15"/>
  <c r="F481" i="15"/>
  <c r="F475" i="15" s="1"/>
  <c r="Z377" i="15"/>
  <c r="X375" i="15"/>
  <c r="X374" i="15" s="1"/>
  <c r="X363" i="15" s="1"/>
  <c r="Z347" i="15"/>
  <c r="X346" i="15"/>
  <c r="X341" i="15" s="1"/>
  <c r="X340" i="15" s="1"/>
  <c r="H523" i="15"/>
  <c r="F521" i="15"/>
  <c r="F520" i="15" s="1"/>
  <c r="F546" i="15"/>
  <c r="F535" i="15" s="1"/>
  <c r="F563" i="15" s="1"/>
  <c r="H547" i="15"/>
  <c r="Q347" i="15"/>
  <c r="O346" i="15"/>
  <c r="O341" i="15" s="1"/>
  <c r="O340" i="15" s="1"/>
  <c r="O267" i="15" s="1"/>
  <c r="F410" i="15"/>
  <c r="F406" i="15" s="1"/>
  <c r="F405" i="15" s="1"/>
  <c r="F380" i="15" s="1"/>
  <c r="H411" i="15"/>
  <c r="H347" i="15"/>
  <c r="F346" i="15"/>
  <c r="F341" i="15" s="1"/>
  <c r="F340" i="15" s="1"/>
  <c r="X546" i="15"/>
  <c r="X535" i="15" s="1"/>
  <c r="X563" i="15" s="1"/>
  <c r="Z547" i="15"/>
  <c r="O546" i="15"/>
  <c r="O535" i="15" s="1"/>
  <c r="O563" i="15" s="1"/>
  <c r="Q547" i="15"/>
  <c r="O410" i="15"/>
  <c r="O406" i="15" s="1"/>
  <c r="O405" i="15" s="1"/>
  <c r="O380" i="15" s="1"/>
  <c r="Q411" i="15"/>
  <c r="X410" i="15"/>
  <c r="X406" i="15" s="1"/>
  <c r="X405" i="15" s="1"/>
  <c r="X380" i="15" s="1"/>
  <c r="Z411" i="15"/>
  <c r="M265" i="15"/>
  <c r="V265" i="15"/>
  <c r="D265" i="15"/>
  <c r="M250" i="15"/>
  <c r="M249" i="15" s="1"/>
  <c r="V250" i="15"/>
  <c r="V249" i="15" s="1"/>
  <c r="D250" i="15"/>
  <c r="D249" i="15" s="1"/>
  <c r="M247" i="15"/>
  <c r="V247" i="15"/>
  <c r="D247" i="15"/>
  <c r="M261" i="15"/>
  <c r="V261" i="15"/>
  <c r="D261" i="15"/>
  <c r="M243" i="15"/>
  <c r="V243" i="15"/>
  <c r="D243" i="15"/>
  <c r="M257" i="15"/>
  <c r="V257" i="15"/>
  <c r="D257" i="15"/>
  <c r="M254" i="15"/>
  <c r="V254" i="15"/>
  <c r="D254" i="15"/>
  <c r="AB282" i="15" l="1"/>
  <c r="AB279" i="15" s="1"/>
  <c r="AB268" i="15" s="1"/>
  <c r="AD283" i="15"/>
  <c r="AD282" i="15" s="1"/>
  <c r="AD279" i="15" s="1"/>
  <c r="AD268" i="15" s="1"/>
  <c r="AB481" i="15"/>
  <c r="AB475" i="15" s="1"/>
  <c r="AB474" i="15" s="1"/>
  <c r="AB468" i="15" s="1"/>
  <c r="AD482" i="15"/>
  <c r="AD481" i="15" s="1"/>
  <c r="AD475" i="15" s="1"/>
  <c r="AD474" i="15" s="1"/>
  <c r="AD468" i="15" s="1"/>
  <c r="S282" i="15"/>
  <c r="S279" i="15" s="1"/>
  <c r="S268" i="15" s="1"/>
  <c r="U283" i="15"/>
  <c r="U282" i="15" s="1"/>
  <c r="U279" i="15" s="1"/>
  <c r="U268" i="15" s="1"/>
  <c r="S375" i="15"/>
  <c r="S374" i="15" s="1"/>
  <c r="S363" i="15" s="1"/>
  <c r="U377" i="15"/>
  <c r="U375" i="15" s="1"/>
  <c r="U374" i="15" s="1"/>
  <c r="U363" i="15" s="1"/>
  <c r="S481" i="15"/>
  <c r="S475" i="15" s="1"/>
  <c r="S474" i="15" s="1"/>
  <c r="S468" i="15" s="1"/>
  <c r="U482" i="15"/>
  <c r="U481" i="15" s="1"/>
  <c r="U475" i="15" s="1"/>
  <c r="U474" i="15" s="1"/>
  <c r="U468" i="15" s="1"/>
  <c r="J282" i="15"/>
  <c r="J279" i="15" s="1"/>
  <c r="J268" i="15" s="1"/>
  <c r="L283" i="15"/>
  <c r="L282" i="15" s="1"/>
  <c r="L279" i="15" s="1"/>
  <c r="L268" i="15" s="1"/>
  <c r="Z410" i="15"/>
  <c r="Z406" i="15" s="1"/>
  <c r="Z405" i="15" s="1"/>
  <c r="Z380" i="15" s="1"/>
  <c r="AB411" i="15"/>
  <c r="Z546" i="15"/>
  <c r="Z535" i="15" s="1"/>
  <c r="Z563" i="15" s="1"/>
  <c r="AB547" i="15"/>
  <c r="H410" i="15"/>
  <c r="H406" i="15" s="1"/>
  <c r="H405" i="15" s="1"/>
  <c r="H380" i="15" s="1"/>
  <c r="J411" i="15"/>
  <c r="H546" i="15"/>
  <c r="H535" i="15" s="1"/>
  <c r="H563" i="15" s="1"/>
  <c r="J547" i="15"/>
  <c r="Z346" i="15"/>
  <c r="Z341" i="15" s="1"/>
  <c r="Z340" i="15" s="1"/>
  <c r="AB347" i="15"/>
  <c r="H481" i="15"/>
  <c r="H475" i="15" s="1"/>
  <c r="J482" i="15"/>
  <c r="Q546" i="15"/>
  <c r="Q535" i="15" s="1"/>
  <c r="Q563" i="15" s="1"/>
  <c r="S547" i="15"/>
  <c r="Q410" i="15"/>
  <c r="Q406" i="15" s="1"/>
  <c r="Q405" i="15" s="1"/>
  <c r="Q380" i="15" s="1"/>
  <c r="S411" i="15"/>
  <c r="H346" i="15"/>
  <c r="H341" i="15" s="1"/>
  <c r="H340" i="15" s="1"/>
  <c r="J347" i="15"/>
  <c r="Q346" i="15"/>
  <c r="Q341" i="15" s="1"/>
  <c r="Q340" i="15" s="1"/>
  <c r="Q267" i="15" s="1"/>
  <c r="S347" i="15"/>
  <c r="H521" i="15"/>
  <c r="H520" i="15" s="1"/>
  <c r="J523" i="15"/>
  <c r="Z375" i="15"/>
  <c r="Z374" i="15" s="1"/>
  <c r="Z363" i="15" s="1"/>
  <c r="AB377" i="15"/>
  <c r="H375" i="15"/>
  <c r="H374" i="15" s="1"/>
  <c r="H363" i="15" s="1"/>
  <c r="J377" i="15"/>
  <c r="X267" i="15"/>
  <c r="F267" i="15"/>
  <c r="F474" i="15"/>
  <c r="F468" i="15" s="1"/>
  <c r="V177" i="15"/>
  <c r="M177" i="15"/>
  <c r="D177" i="15"/>
  <c r="V195" i="15"/>
  <c r="M195" i="15"/>
  <c r="O195" i="15" s="1"/>
  <c r="D195" i="15"/>
  <c r="F195" i="15" s="1"/>
  <c r="M221" i="15"/>
  <c r="V221" i="15"/>
  <c r="D221" i="15"/>
  <c r="M219" i="15"/>
  <c r="V219" i="15"/>
  <c r="D219" i="15"/>
  <c r="M232" i="15"/>
  <c r="V232" i="15"/>
  <c r="D232" i="15"/>
  <c r="M229" i="15"/>
  <c r="V229" i="15"/>
  <c r="D229" i="15"/>
  <c r="M227" i="15"/>
  <c r="V227" i="15"/>
  <c r="D227" i="15"/>
  <c r="M225" i="15"/>
  <c r="V225" i="15"/>
  <c r="D225" i="15"/>
  <c r="M214" i="15"/>
  <c r="V214" i="15"/>
  <c r="D214" i="15"/>
  <c r="M211" i="15"/>
  <c r="V211" i="15"/>
  <c r="D211" i="15"/>
  <c r="M207" i="15"/>
  <c r="V207" i="15"/>
  <c r="D207" i="15"/>
  <c r="M202" i="15"/>
  <c r="M201" i="15" s="1"/>
  <c r="V202" i="15"/>
  <c r="V201" i="15" s="1"/>
  <c r="D202" i="15"/>
  <c r="M191" i="15"/>
  <c r="V191" i="15"/>
  <c r="D191" i="15"/>
  <c r="M189" i="15"/>
  <c r="V189" i="15"/>
  <c r="D189" i="15"/>
  <c r="M187" i="15"/>
  <c r="V187" i="15"/>
  <c r="D187" i="15"/>
  <c r="M185" i="15"/>
  <c r="V185" i="15"/>
  <c r="D185" i="15"/>
  <c r="M179" i="15"/>
  <c r="V179" i="15"/>
  <c r="D179" i="15"/>
  <c r="M181" i="15"/>
  <c r="V181" i="15"/>
  <c r="D181" i="15"/>
  <c r="M183" i="15"/>
  <c r="V183" i="15"/>
  <c r="D183" i="15"/>
  <c r="M173" i="15"/>
  <c r="V173" i="15"/>
  <c r="D173" i="15"/>
  <c r="M148" i="15"/>
  <c r="V148" i="15"/>
  <c r="D148" i="15"/>
  <c r="V118" i="15"/>
  <c r="M118" i="15"/>
  <c r="D118" i="15"/>
  <c r="D124" i="15"/>
  <c r="V142" i="15"/>
  <c r="M142" i="15"/>
  <c r="D142" i="15"/>
  <c r="D141" i="15" s="1"/>
  <c r="D140" i="15" s="1"/>
  <c r="V161" i="15"/>
  <c r="M161" i="15"/>
  <c r="D161" i="15"/>
  <c r="V168" i="15"/>
  <c r="D168" i="15"/>
  <c r="M166" i="15"/>
  <c r="V166" i="15"/>
  <c r="D166" i="15"/>
  <c r="M164" i="15"/>
  <c r="V164" i="15"/>
  <c r="D164" i="15"/>
  <c r="M158" i="15"/>
  <c r="V158" i="15"/>
  <c r="D158" i="15"/>
  <c r="M156" i="15"/>
  <c r="V156" i="15"/>
  <c r="D156" i="15"/>
  <c r="M154" i="15"/>
  <c r="V154" i="15"/>
  <c r="D154" i="15"/>
  <c r="M152" i="15"/>
  <c r="V152" i="15"/>
  <c r="D152" i="15"/>
  <c r="M136" i="15"/>
  <c r="V136" i="15"/>
  <c r="D136" i="15"/>
  <c r="M138" i="15"/>
  <c r="V138" i="15"/>
  <c r="D138" i="15"/>
  <c r="M134" i="15"/>
  <c r="V134" i="15"/>
  <c r="D134" i="15"/>
  <c r="M130" i="15"/>
  <c r="M121" i="15" s="1"/>
  <c r="V130" i="15"/>
  <c r="V121" i="15" s="1"/>
  <c r="D130" i="15"/>
  <c r="M116" i="15"/>
  <c r="V116" i="15"/>
  <c r="D116" i="15"/>
  <c r="M114" i="15"/>
  <c r="V114" i="15"/>
  <c r="D114" i="15"/>
  <c r="D111" i="15"/>
  <c r="M109" i="15"/>
  <c r="V109" i="15"/>
  <c r="D109" i="15"/>
  <c r="M107" i="15"/>
  <c r="V107" i="15"/>
  <c r="D107" i="15"/>
  <c r="Z267" i="15" l="1"/>
  <c r="AB346" i="15"/>
  <c r="AB341" i="15" s="1"/>
  <c r="AB340" i="15" s="1"/>
  <c r="AD347" i="15"/>
  <c r="AD346" i="15" s="1"/>
  <c r="AD341" i="15" s="1"/>
  <c r="AD340" i="15" s="1"/>
  <c r="AB546" i="15"/>
  <c r="AB535" i="15" s="1"/>
  <c r="AB563" i="15" s="1"/>
  <c r="AD547" i="15"/>
  <c r="AD546" i="15" s="1"/>
  <c r="AD535" i="15" s="1"/>
  <c r="AD563" i="15" s="1"/>
  <c r="D194" i="15"/>
  <c r="D193" i="15" s="1"/>
  <c r="M194" i="15"/>
  <c r="M193" i="15" s="1"/>
  <c r="AB375" i="15"/>
  <c r="AB374" i="15" s="1"/>
  <c r="AB363" i="15" s="1"/>
  <c r="AB267" i="15" s="1"/>
  <c r="AD377" i="15"/>
  <c r="AD375" i="15" s="1"/>
  <c r="AD374" i="15" s="1"/>
  <c r="AD363" i="15" s="1"/>
  <c r="AB410" i="15"/>
  <c r="AB406" i="15" s="1"/>
  <c r="AB405" i="15" s="1"/>
  <c r="AB380" i="15" s="1"/>
  <c r="AD411" i="15"/>
  <c r="AD410" i="15" s="1"/>
  <c r="AD406" i="15" s="1"/>
  <c r="AD405" i="15" s="1"/>
  <c r="AD380" i="15" s="1"/>
  <c r="AD267" i="15"/>
  <c r="S410" i="15"/>
  <c r="S406" i="15" s="1"/>
  <c r="S405" i="15" s="1"/>
  <c r="S380" i="15" s="1"/>
  <c r="U411" i="15"/>
  <c r="U410" i="15" s="1"/>
  <c r="U406" i="15" s="1"/>
  <c r="U405" i="15" s="1"/>
  <c r="U380" i="15" s="1"/>
  <c r="J481" i="15"/>
  <c r="J475" i="15" s="1"/>
  <c r="L482" i="15"/>
  <c r="L481" i="15" s="1"/>
  <c r="L475" i="15" s="1"/>
  <c r="J546" i="15"/>
  <c r="J535" i="15" s="1"/>
  <c r="J563" i="15" s="1"/>
  <c r="L547" i="15"/>
  <c r="L546" i="15" s="1"/>
  <c r="L535" i="15" s="1"/>
  <c r="L563" i="15" s="1"/>
  <c r="J375" i="15"/>
  <c r="J374" i="15" s="1"/>
  <c r="J363" i="15" s="1"/>
  <c r="L377" i="15"/>
  <c r="L375" i="15" s="1"/>
  <c r="L374" i="15" s="1"/>
  <c r="L363" i="15" s="1"/>
  <c r="J521" i="15"/>
  <c r="J520" i="15" s="1"/>
  <c r="L523" i="15"/>
  <c r="L521" i="15" s="1"/>
  <c r="L520" i="15" s="1"/>
  <c r="J346" i="15"/>
  <c r="J341" i="15" s="1"/>
  <c r="J340" i="15" s="1"/>
  <c r="L347" i="15"/>
  <c r="L346" i="15" s="1"/>
  <c r="L341" i="15" s="1"/>
  <c r="L340" i="15" s="1"/>
  <c r="S546" i="15"/>
  <c r="S535" i="15" s="1"/>
  <c r="S563" i="15" s="1"/>
  <c r="U547" i="15"/>
  <c r="U546" i="15" s="1"/>
  <c r="U535" i="15" s="1"/>
  <c r="U563" i="15" s="1"/>
  <c r="J410" i="15"/>
  <c r="J406" i="15" s="1"/>
  <c r="J405" i="15" s="1"/>
  <c r="J380" i="15" s="1"/>
  <c r="L411" i="15"/>
  <c r="L410" i="15" s="1"/>
  <c r="L406" i="15" s="1"/>
  <c r="L405" i="15" s="1"/>
  <c r="L380" i="15" s="1"/>
  <c r="S346" i="15"/>
  <c r="S341" i="15" s="1"/>
  <c r="S340" i="15" s="1"/>
  <c r="S267" i="15" s="1"/>
  <c r="U347" i="15"/>
  <c r="U346" i="15" s="1"/>
  <c r="U341" i="15" s="1"/>
  <c r="U340" i="15" s="1"/>
  <c r="U267" i="15" s="1"/>
  <c r="V141" i="15"/>
  <c r="V140" i="15" s="1"/>
  <c r="M141" i="15"/>
  <c r="M140" i="15" s="1"/>
  <c r="H474" i="15"/>
  <c r="H468" i="15" s="1"/>
  <c r="H267" i="15"/>
  <c r="V160" i="15"/>
  <c r="X161" i="15"/>
  <c r="V176" i="15"/>
  <c r="V172" i="15" s="1"/>
  <c r="X177" i="15"/>
  <c r="D160" i="15"/>
  <c r="F161" i="15"/>
  <c r="D176" i="15"/>
  <c r="D172" i="15" s="1"/>
  <c r="F177" i="15"/>
  <c r="D122" i="15"/>
  <c r="D121" i="15" s="1"/>
  <c r="D120" i="15" s="1"/>
  <c r="F124" i="15"/>
  <c r="M160" i="15"/>
  <c r="O161" i="15"/>
  <c r="H195" i="15"/>
  <c r="F194" i="15"/>
  <c r="F193" i="15" s="1"/>
  <c r="M176" i="15"/>
  <c r="M172" i="15" s="1"/>
  <c r="O177" i="15"/>
  <c r="O194" i="15"/>
  <c r="O193" i="15" s="1"/>
  <c r="Q195" i="15"/>
  <c r="V194" i="15"/>
  <c r="X195" i="15"/>
  <c r="D133" i="15"/>
  <c r="D132" i="15" s="1"/>
  <c r="D106" i="15"/>
  <c r="D105" i="15" s="1"/>
  <c r="M120" i="15"/>
  <c r="V120" i="15"/>
  <c r="V106" i="15"/>
  <c r="V105" i="15" s="1"/>
  <c r="M106" i="15"/>
  <c r="M105" i="15" s="1"/>
  <c r="V86" i="15"/>
  <c r="X86" i="15" s="1"/>
  <c r="Z86" i="15" s="1"/>
  <c r="AB86" i="15" s="1"/>
  <c r="AD86" i="15" s="1"/>
  <c r="M86" i="15"/>
  <c r="O86" i="15" s="1"/>
  <c r="Q86" i="15" s="1"/>
  <c r="S86" i="15" s="1"/>
  <c r="U86" i="15" s="1"/>
  <c r="D86" i="15"/>
  <c r="F86" i="15" s="1"/>
  <c r="H86" i="15" s="1"/>
  <c r="J86" i="15" s="1"/>
  <c r="L86" i="15" s="1"/>
  <c r="V85" i="15"/>
  <c r="X85" i="15" s="1"/>
  <c r="M85" i="15"/>
  <c r="O85" i="15" s="1"/>
  <c r="D85" i="15"/>
  <c r="F85" i="15" s="1"/>
  <c r="M90" i="15"/>
  <c r="V90" i="15"/>
  <c r="D90" i="15"/>
  <c r="V87" i="15"/>
  <c r="X87" i="15" s="1"/>
  <c r="Z87" i="15" s="1"/>
  <c r="AB87" i="15" s="1"/>
  <c r="AD87" i="15" s="1"/>
  <c r="M87" i="15"/>
  <c r="O87" i="15" s="1"/>
  <c r="Q87" i="15" s="1"/>
  <c r="S87" i="15" s="1"/>
  <c r="U87" i="15" s="1"/>
  <c r="D87" i="15"/>
  <c r="F87" i="15" s="1"/>
  <c r="H87" i="15" s="1"/>
  <c r="J87" i="15" s="1"/>
  <c r="L87" i="15" s="1"/>
  <c r="D78" i="15"/>
  <c r="M80" i="15"/>
  <c r="V80" i="15"/>
  <c r="D80" i="15"/>
  <c r="M76" i="15"/>
  <c r="V76" i="15"/>
  <c r="D76" i="15"/>
  <c r="M69" i="15"/>
  <c r="V69" i="15"/>
  <c r="D69" i="15"/>
  <c r="M60" i="15"/>
  <c r="V60" i="15"/>
  <c r="D60" i="15"/>
  <c r="M44" i="15"/>
  <c r="V44" i="15"/>
  <c r="D44" i="15"/>
  <c r="M42" i="15"/>
  <c r="V42" i="15"/>
  <c r="D42" i="15"/>
  <c r="M38" i="15"/>
  <c r="V38" i="15"/>
  <c r="D38" i="15"/>
  <c r="M67" i="15"/>
  <c r="V67" i="15"/>
  <c r="D67" i="15"/>
  <c r="M102" i="15"/>
  <c r="M101" i="15" s="1"/>
  <c r="V102" i="15"/>
  <c r="V101" i="15" s="1"/>
  <c r="D102" i="15"/>
  <c r="D101" i="15" s="1"/>
  <c r="M95" i="15"/>
  <c r="V95" i="15"/>
  <c r="D95" i="15"/>
  <c r="M93" i="15"/>
  <c r="V93" i="15"/>
  <c r="D93" i="15"/>
  <c r="M99" i="15"/>
  <c r="V99" i="15"/>
  <c r="D99" i="15"/>
  <c r="M97" i="15"/>
  <c r="V97" i="15"/>
  <c r="D97" i="15"/>
  <c r="V75" i="15"/>
  <c r="M75" i="15"/>
  <c r="D75" i="15"/>
  <c r="M65" i="15"/>
  <c r="V65" i="15"/>
  <c r="D65" i="15"/>
  <c r="D27" i="15"/>
  <c r="M25" i="15"/>
  <c r="V25" i="15"/>
  <c r="D25" i="15"/>
  <c r="M21" i="15"/>
  <c r="V21" i="15"/>
  <c r="D21" i="15"/>
  <c r="M63" i="15"/>
  <c r="V63" i="15"/>
  <c r="D63" i="15"/>
  <c r="D35" i="15"/>
  <c r="M23" i="15"/>
  <c r="V23" i="15"/>
  <c r="D23" i="15"/>
  <c r="M19" i="15"/>
  <c r="V19" i="15"/>
  <c r="D19" i="15"/>
  <c r="D56" i="15"/>
  <c r="D51" i="15" s="1"/>
  <c r="V557" i="15"/>
  <c r="M557" i="15"/>
  <c r="V555" i="15"/>
  <c r="V551" i="15"/>
  <c r="M551" i="15"/>
  <c r="D551" i="15"/>
  <c r="V549" i="15"/>
  <c r="D549" i="15"/>
  <c r="M549" i="15"/>
  <c r="V527" i="15"/>
  <c r="M527" i="15"/>
  <c r="D527" i="15"/>
  <c r="M531" i="15"/>
  <c r="D531" i="15"/>
  <c r="V465" i="15"/>
  <c r="V464" i="15" s="1"/>
  <c r="M465" i="15"/>
  <c r="M464" i="15" s="1"/>
  <c r="D465" i="15"/>
  <c r="D464" i="15" s="1"/>
  <c r="V439" i="15"/>
  <c r="M439" i="15"/>
  <c r="D439" i="15"/>
  <c r="V435" i="15"/>
  <c r="V434" i="15" s="1"/>
  <c r="M435" i="15"/>
  <c r="M434" i="15" s="1"/>
  <c r="D435" i="15"/>
  <c r="D434" i="15" s="1"/>
  <c r="D431" i="15"/>
  <c r="D430" i="15" s="1"/>
  <c r="V431" i="15"/>
  <c r="V430" i="15" s="1"/>
  <c r="M431" i="15"/>
  <c r="M430" i="15" s="1"/>
  <c r="D391" i="15"/>
  <c r="D382" i="15" s="1"/>
  <c r="V360" i="15"/>
  <c r="V359" i="15" s="1"/>
  <c r="M360" i="15"/>
  <c r="M359" i="15" s="1"/>
  <c r="D359" i="15"/>
  <c r="D340" i="15"/>
  <c r="D333" i="15"/>
  <c r="M306" i="15"/>
  <c r="M299" i="15" s="1"/>
  <c r="D306" i="15"/>
  <c r="D299" i="15" s="1"/>
  <c r="V297" i="15"/>
  <c r="M297" i="15"/>
  <c r="D297" i="15"/>
  <c r="V295" i="15"/>
  <c r="M295" i="15"/>
  <c r="D295" i="15"/>
  <c r="V282" i="15"/>
  <c r="V279" i="15" s="1"/>
  <c r="M282" i="15"/>
  <c r="M279" i="15" s="1"/>
  <c r="D282" i="15"/>
  <c r="D279" i="15" s="1"/>
  <c r="V256" i="15"/>
  <c r="M256" i="15"/>
  <c r="D256" i="15"/>
  <c r="V253" i="15"/>
  <c r="M253" i="15"/>
  <c r="D253" i="15"/>
  <c r="V246" i="15"/>
  <c r="M246" i="15"/>
  <c r="D246" i="15"/>
  <c r="V242" i="15"/>
  <c r="V241" i="15" s="1"/>
  <c r="M242" i="15"/>
  <c r="M241" i="15" s="1"/>
  <c r="D242" i="15"/>
  <c r="D241" i="15" s="1"/>
  <c r="V231" i="15"/>
  <c r="M231" i="15"/>
  <c r="D231" i="15"/>
  <c r="M217" i="15"/>
  <c r="M213" i="15" s="1"/>
  <c r="D217" i="15"/>
  <c r="D213" i="15" s="1"/>
  <c r="V210" i="15"/>
  <c r="M210" i="15"/>
  <c r="D210" i="15"/>
  <c r="V206" i="15"/>
  <c r="M206" i="15"/>
  <c r="D206" i="15"/>
  <c r="D201" i="15"/>
  <c r="V197" i="15"/>
  <c r="M197" i="15"/>
  <c r="D197" i="15"/>
  <c r="V162" i="15"/>
  <c r="M162" i="15"/>
  <c r="D162" i="15"/>
  <c r="V133" i="15"/>
  <c r="V132" i="15" s="1"/>
  <c r="L267" i="15" l="1"/>
  <c r="J267" i="15"/>
  <c r="J474" i="15"/>
  <c r="J468" i="15" s="1"/>
  <c r="L474" i="15"/>
  <c r="L468" i="15" s="1"/>
  <c r="V37" i="15"/>
  <c r="M37" i="15"/>
  <c r="Q194" i="15"/>
  <c r="Q193" i="15" s="1"/>
  <c r="S195" i="15"/>
  <c r="H194" i="15"/>
  <c r="H193" i="15" s="1"/>
  <c r="J195" i="15"/>
  <c r="D147" i="15"/>
  <c r="D146" i="15" s="1"/>
  <c r="Z85" i="15"/>
  <c r="X84" i="15"/>
  <c r="Z177" i="15"/>
  <c r="X176" i="15"/>
  <c r="X172" i="15" s="1"/>
  <c r="D74" i="15"/>
  <c r="F75" i="15"/>
  <c r="H124" i="15"/>
  <c r="F122" i="15"/>
  <c r="F121" i="15" s="1"/>
  <c r="F120" i="15" s="1"/>
  <c r="F160" i="15"/>
  <c r="F147" i="15" s="1"/>
  <c r="F146" i="15" s="1"/>
  <c r="H161" i="15"/>
  <c r="M74" i="15"/>
  <c r="O75" i="15"/>
  <c r="H85" i="15"/>
  <c r="F84" i="15"/>
  <c r="X160" i="15"/>
  <c r="X147" i="15" s="1"/>
  <c r="X146" i="15" s="1"/>
  <c r="X104" i="15" s="1"/>
  <c r="Z161" i="15"/>
  <c r="V74" i="15"/>
  <c r="X75" i="15"/>
  <c r="Q85" i="15"/>
  <c r="O84" i="15"/>
  <c r="Q177" i="15"/>
  <c r="O176" i="15"/>
  <c r="O172" i="15" s="1"/>
  <c r="O171" i="15" s="1"/>
  <c r="O170" i="15" s="1"/>
  <c r="Q161" i="15"/>
  <c r="O160" i="15"/>
  <c r="O147" i="15" s="1"/>
  <c r="O146" i="15" s="1"/>
  <c r="O104" i="15" s="1"/>
  <c r="H177" i="15"/>
  <c r="F176" i="15"/>
  <c r="F172" i="15" s="1"/>
  <c r="F171" i="15" s="1"/>
  <c r="F170" i="15" s="1"/>
  <c r="X194" i="15"/>
  <c r="X193" i="15" s="1"/>
  <c r="Z195" i="15"/>
  <c r="V18" i="15"/>
  <c r="M18" i="15"/>
  <c r="D18" i="15"/>
  <c r="M294" i="15"/>
  <c r="M268" i="15" s="1"/>
  <c r="V294" i="15"/>
  <c r="V268" i="15" s="1"/>
  <c r="M548" i="15"/>
  <c r="V548" i="15"/>
  <c r="D294" i="15"/>
  <c r="D268" i="15" s="1"/>
  <c r="D548" i="15"/>
  <c r="D520" i="15"/>
  <c r="D84" i="15"/>
  <c r="V84" i="15"/>
  <c r="M133" i="15"/>
  <c r="M132" i="15" s="1"/>
  <c r="M84" i="15"/>
  <c r="V513" i="15"/>
  <c r="D425" i="15"/>
  <c r="D424" i="15" s="1"/>
  <c r="D406" i="15"/>
  <c r="D405" i="15" s="1"/>
  <c r="V224" i="15"/>
  <c r="V223" i="15" s="1"/>
  <c r="M252" i="15"/>
  <c r="V260" i="15"/>
  <c r="V259" i="15" s="1"/>
  <c r="V393" i="15"/>
  <c r="V381" i="15" s="1"/>
  <c r="M415" i="15"/>
  <c r="M224" i="15"/>
  <c r="M223" i="15" s="1"/>
  <c r="D260" i="15"/>
  <c r="D259" i="15" s="1"/>
  <c r="M374" i="15"/>
  <c r="M513" i="15"/>
  <c r="D236" i="15"/>
  <c r="D235" i="15" s="1"/>
  <c r="D234" i="15" s="1"/>
  <c r="D332" i="15"/>
  <c r="D252" i="15"/>
  <c r="M59" i="15"/>
  <c r="V252" i="15"/>
  <c r="D171" i="15"/>
  <c r="D224" i="15"/>
  <c r="D223" i="15" s="1"/>
  <c r="M236" i="15"/>
  <c r="M235" i="15" s="1"/>
  <c r="M234" i="15" s="1"/>
  <c r="D245" i="15"/>
  <c r="M260" i="15"/>
  <c r="M259" i="15" s="1"/>
  <c r="M406" i="15"/>
  <c r="M405" i="15" s="1"/>
  <c r="M471" i="15"/>
  <c r="M470" i="15" s="1"/>
  <c r="M469" i="15" s="1"/>
  <c r="V245" i="15"/>
  <c r="V531" i="15"/>
  <c r="V332" i="15"/>
  <c r="V322" i="15" s="1"/>
  <c r="V374" i="15"/>
  <c r="M393" i="15"/>
  <c r="M381" i="15" s="1"/>
  <c r="V471" i="15"/>
  <c r="V470" i="15" s="1"/>
  <c r="V469" i="15" s="1"/>
  <c r="D471" i="15"/>
  <c r="D470" i="15" s="1"/>
  <c r="D469" i="15" s="1"/>
  <c r="V59" i="15"/>
  <c r="M171" i="15"/>
  <c r="D209" i="15"/>
  <c r="D37" i="15"/>
  <c r="M209" i="15"/>
  <c r="D393" i="15"/>
  <c r="D381" i="15" s="1"/>
  <c r="M425" i="15"/>
  <c r="M424" i="15" s="1"/>
  <c r="V415" i="15"/>
  <c r="V425" i="15"/>
  <c r="V424" i="15" s="1"/>
  <c r="D59" i="15"/>
  <c r="M245" i="15"/>
  <c r="V193" i="15"/>
  <c r="V217" i="15"/>
  <c r="V147" i="15"/>
  <c r="V146" i="15" s="1"/>
  <c r="V236" i="15"/>
  <c r="V235" i="15" s="1"/>
  <c r="V234" i="15" s="1"/>
  <c r="M332" i="15"/>
  <c r="M322" i="15" s="1"/>
  <c r="D415" i="15"/>
  <c r="V406" i="15"/>
  <c r="V405" i="15" s="1"/>
  <c r="D535" i="15"/>
  <c r="S194" i="15" l="1"/>
  <c r="S193" i="15" s="1"/>
  <c r="U195" i="15"/>
  <c r="U194" i="15" s="1"/>
  <c r="U193" i="15" s="1"/>
  <c r="J194" i="15"/>
  <c r="J193" i="15" s="1"/>
  <c r="L195" i="15"/>
  <c r="L194" i="15" s="1"/>
  <c r="L193" i="15" s="1"/>
  <c r="D71" i="15"/>
  <c r="D58" i="15" s="1"/>
  <c r="M71" i="15"/>
  <c r="M58" i="15" s="1"/>
  <c r="V71" i="15"/>
  <c r="V58" i="15" s="1"/>
  <c r="H160" i="15"/>
  <c r="H147" i="15" s="1"/>
  <c r="H146" i="15" s="1"/>
  <c r="J161" i="15"/>
  <c r="H176" i="15"/>
  <c r="H172" i="15" s="1"/>
  <c r="H171" i="15" s="1"/>
  <c r="H170" i="15" s="1"/>
  <c r="J177" i="15"/>
  <c r="Q176" i="15"/>
  <c r="Q172" i="15" s="1"/>
  <c r="Q171" i="15" s="1"/>
  <c r="Q170" i="15" s="1"/>
  <c r="S177" i="15"/>
  <c r="H84" i="15"/>
  <c r="J85" i="15"/>
  <c r="Z84" i="15"/>
  <c r="AB85" i="15"/>
  <c r="Z194" i="15"/>
  <c r="Z193" i="15" s="1"/>
  <c r="AB195" i="15"/>
  <c r="Z160" i="15"/>
  <c r="Z147" i="15" s="1"/>
  <c r="Z146" i="15" s="1"/>
  <c r="Z104" i="15" s="1"/>
  <c r="AB161" i="15"/>
  <c r="Q160" i="15"/>
  <c r="Q147" i="15" s="1"/>
  <c r="Q146" i="15" s="1"/>
  <c r="Q104" i="15" s="1"/>
  <c r="S161" i="15"/>
  <c r="Q84" i="15"/>
  <c r="S85" i="15"/>
  <c r="H122" i="15"/>
  <c r="H121" i="15" s="1"/>
  <c r="J124" i="15"/>
  <c r="Z176" i="15"/>
  <c r="Z172" i="15" s="1"/>
  <c r="AB177" i="15"/>
  <c r="F104" i="15"/>
  <c r="X171" i="15"/>
  <c r="X170" i="15" s="1"/>
  <c r="M17" i="15"/>
  <c r="X74" i="15"/>
  <c r="X71" i="15" s="1"/>
  <c r="Z75" i="15"/>
  <c r="V17" i="15"/>
  <c r="H75" i="15"/>
  <c r="F74" i="15"/>
  <c r="F71" i="15" s="1"/>
  <c r="F58" i="15" s="1"/>
  <c r="F16" i="15" s="1"/>
  <c r="O74" i="15"/>
  <c r="Q75" i="15"/>
  <c r="D322" i="15"/>
  <c r="V213" i="15"/>
  <c r="V209" i="15" s="1"/>
  <c r="D104" i="15"/>
  <c r="V104" i="15"/>
  <c r="M414" i="15"/>
  <c r="D414" i="15"/>
  <c r="D240" i="15"/>
  <c r="V380" i="15"/>
  <c r="V447" i="15"/>
  <c r="V438" i="15" s="1"/>
  <c r="M447" i="15"/>
  <c r="M438" i="15" s="1"/>
  <c r="D170" i="15"/>
  <c r="V414" i="15"/>
  <c r="D17" i="15"/>
  <c r="V240" i="15"/>
  <c r="M240" i="15"/>
  <c r="M535" i="15"/>
  <c r="M563" i="15" s="1"/>
  <c r="D447" i="15"/>
  <c r="D438" i="15" s="1"/>
  <c r="M380" i="15"/>
  <c r="D563" i="15"/>
  <c r="V171" i="15"/>
  <c r="M170" i="15"/>
  <c r="D380" i="15"/>
  <c r="V535" i="15"/>
  <c r="V563" i="15" s="1"/>
  <c r="M147" i="15"/>
  <c r="M146" i="15" s="1"/>
  <c r="M104" i="15" s="1"/>
  <c r="AB176" i="15" l="1"/>
  <c r="AB172" i="15" s="1"/>
  <c r="AD177" i="15"/>
  <c r="AD176" i="15" s="1"/>
  <c r="AD172" i="15" s="1"/>
  <c r="AB84" i="15"/>
  <c r="AD85" i="15"/>
  <c r="AD84" i="15" s="1"/>
  <c r="AB160" i="15"/>
  <c r="AB147" i="15" s="1"/>
  <c r="AB146" i="15" s="1"/>
  <c r="AB104" i="15" s="1"/>
  <c r="AD161" i="15"/>
  <c r="AD160" i="15" s="1"/>
  <c r="AD147" i="15" s="1"/>
  <c r="AD146" i="15" s="1"/>
  <c r="AD104" i="15" s="1"/>
  <c r="AB194" i="15"/>
  <c r="AB193" i="15" s="1"/>
  <c r="AB171" i="15" s="1"/>
  <c r="AB170" i="15" s="1"/>
  <c r="AD195" i="15"/>
  <c r="AD194" i="15" s="1"/>
  <c r="AD193" i="15" s="1"/>
  <c r="J122" i="15"/>
  <c r="J121" i="15" s="1"/>
  <c r="J120" i="15" s="1"/>
  <c r="L124" i="15"/>
  <c r="L122" i="15" s="1"/>
  <c r="L121" i="15" s="1"/>
  <c r="L120" i="15" s="1"/>
  <c r="J176" i="15"/>
  <c r="J172" i="15" s="1"/>
  <c r="J171" i="15" s="1"/>
  <c r="J170" i="15" s="1"/>
  <c r="L177" i="15"/>
  <c r="L176" i="15" s="1"/>
  <c r="L172" i="15" s="1"/>
  <c r="L171" i="15" s="1"/>
  <c r="L170" i="15" s="1"/>
  <c r="S160" i="15"/>
  <c r="S147" i="15" s="1"/>
  <c r="S146" i="15" s="1"/>
  <c r="S104" i="15" s="1"/>
  <c r="U161" i="15"/>
  <c r="U160" i="15" s="1"/>
  <c r="U147" i="15" s="1"/>
  <c r="U146" i="15" s="1"/>
  <c r="U104" i="15" s="1"/>
  <c r="J84" i="15"/>
  <c r="L85" i="15"/>
  <c r="L84" i="15" s="1"/>
  <c r="S84" i="15"/>
  <c r="U85" i="15"/>
  <c r="U84" i="15" s="1"/>
  <c r="S176" i="15"/>
  <c r="S172" i="15" s="1"/>
  <c r="S171" i="15" s="1"/>
  <c r="S170" i="15" s="1"/>
  <c r="U177" i="15"/>
  <c r="U176" i="15" s="1"/>
  <c r="U172" i="15" s="1"/>
  <c r="U171" i="15" s="1"/>
  <c r="U170" i="15" s="1"/>
  <c r="J160" i="15"/>
  <c r="J147" i="15" s="1"/>
  <c r="J146" i="15" s="1"/>
  <c r="L161" i="15"/>
  <c r="L160" i="15" s="1"/>
  <c r="L147" i="15" s="1"/>
  <c r="L146" i="15" s="1"/>
  <c r="X58" i="15"/>
  <c r="X16" i="15" s="1"/>
  <c r="X533" i="15" s="1"/>
  <c r="X564" i="15" s="1"/>
  <c r="O71" i="15"/>
  <c r="O58" i="15" s="1"/>
  <c r="O16" i="15" s="1"/>
  <c r="O533" i="15" s="1"/>
  <c r="O564" i="15" s="1"/>
  <c r="H120" i="15"/>
  <c r="H104" i="15" s="1"/>
  <c r="F533" i="15"/>
  <c r="F564" i="15" s="1"/>
  <c r="Z74" i="15"/>
  <c r="AB75" i="15"/>
  <c r="H74" i="15"/>
  <c r="J75" i="15"/>
  <c r="Z171" i="15"/>
  <c r="Z170" i="15" s="1"/>
  <c r="Q74" i="15"/>
  <c r="S75" i="15"/>
  <c r="V170" i="15"/>
  <c r="V16" i="15"/>
  <c r="D16" i="15"/>
  <c r="M16" i="15"/>
  <c r="J104" i="15" l="1"/>
  <c r="AB74" i="15"/>
  <c r="AB71" i="15" s="1"/>
  <c r="AD75" i="15"/>
  <c r="AD74" i="15" s="1"/>
  <c r="AD71" i="15" s="1"/>
  <c r="AD58" i="15" s="1"/>
  <c r="AD16" i="15" s="1"/>
  <c r="AD171" i="15"/>
  <c r="AD170" i="15" s="1"/>
  <c r="J74" i="15"/>
  <c r="J71" i="15" s="1"/>
  <c r="J58" i="15" s="1"/>
  <c r="J16" i="15" s="1"/>
  <c r="J533" i="15" s="1"/>
  <c r="J564" i="15" s="1"/>
  <c r="L75" i="15"/>
  <c r="L74" i="15" s="1"/>
  <c r="L71" i="15" s="1"/>
  <c r="L58" i="15" s="1"/>
  <c r="L16" i="15" s="1"/>
  <c r="S74" i="15"/>
  <c r="S71" i="15" s="1"/>
  <c r="S58" i="15" s="1"/>
  <c r="S16" i="15" s="1"/>
  <c r="S533" i="15" s="1"/>
  <c r="S564" i="15" s="1"/>
  <c r="U75" i="15"/>
  <c r="U74" i="15" s="1"/>
  <c r="U71" i="15" s="1"/>
  <c r="U58" i="15" s="1"/>
  <c r="U16" i="15" s="1"/>
  <c r="U533" i="15" s="1"/>
  <c r="U564" i="15" s="1"/>
  <c r="L104" i="15"/>
  <c r="Z71" i="15"/>
  <c r="Z58" i="15" s="1"/>
  <c r="Z16" i="15" s="1"/>
  <c r="Z533" i="15" s="1"/>
  <c r="Z564" i="15" s="1"/>
  <c r="AB58" i="15"/>
  <c r="AB16" i="15" s="1"/>
  <c r="AB533" i="15" s="1"/>
  <c r="AB564" i="15" s="1"/>
  <c r="Q71" i="15"/>
  <c r="Q58" i="15" s="1"/>
  <c r="Q16" i="15" s="1"/>
  <c r="Q533" i="15" s="1"/>
  <c r="Q564" i="15" s="1"/>
  <c r="H71" i="15"/>
  <c r="H58" i="15" s="1"/>
  <c r="H16" i="15" s="1"/>
  <c r="H533" i="15" s="1"/>
  <c r="H564" i="15" s="1"/>
  <c r="L533" i="15" l="1"/>
  <c r="AD533" i="15"/>
  <c r="AD564" i="15" s="1"/>
  <c r="L564" i="15"/>
  <c r="V520" i="15"/>
  <c r="V474" i="15" s="1"/>
  <c r="V468" i="15" s="1"/>
  <c r="M520" i="15"/>
  <c r="M474" i="15" s="1"/>
  <c r="M468" i="15" s="1"/>
  <c r="D474" i="15"/>
  <c r="D468" i="15" s="1"/>
  <c r="M370" i="15"/>
  <c r="M364" i="15" s="1"/>
  <c r="V370" i="15"/>
  <c r="V364" i="15" s="1"/>
  <c r="D370" i="15"/>
  <c r="D364" i="15" s="1"/>
  <c r="V363" i="15" l="1"/>
  <c r="V267" i="15" s="1"/>
  <c r="V533" i="15" s="1"/>
  <c r="V564" i="15" s="1"/>
  <c r="V568" i="15" s="1"/>
  <c r="M363" i="15"/>
  <c r="M267" i="15" s="1"/>
  <c r="M533" i="15" s="1"/>
  <c r="M564" i="15" s="1"/>
  <c r="M568" i="15" s="1"/>
  <c r="D363" i="15"/>
  <c r="D267" i="15" s="1"/>
  <c r="D533" i="15" s="1"/>
  <c r="D564" i="15" s="1"/>
  <c r="D568" i="15" s="1"/>
</calcChain>
</file>

<file path=xl/sharedStrings.xml><?xml version="1.0" encoding="utf-8"?>
<sst xmlns="http://schemas.openxmlformats.org/spreadsheetml/2006/main" count="6001" uniqueCount="932">
  <si>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</si>
  <si>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</si>
  <si>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</si>
  <si>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</si>
  <si>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</si>
  <si>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</si>
  <si>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</si>
  <si>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</si>
  <si>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</si>
  <si>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</si>
  <si>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</si>
  <si>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</si>
  <si>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</si>
  <si>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</si>
  <si>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</si>
  <si>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</si>
  <si>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</si>
  <si>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</si>
  <si>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</si>
  <si>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</si>
  <si>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</si>
  <si>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</si>
  <si>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0920000000</t>
  </si>
  <si>
    <t>1000000000</t>
  </si>
  <si>
    <t>1090000000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</si>
  <si>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</si>
  <si>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</si>
  <si>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</si>
  <si>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</si>
  <si>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</si>
  <si>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</si>
  <si>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</si>
  <si>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0310000000</t>
  </si>
  <si>
    <t>0310500000</t>
  </si>
  <si>
    <t>0310501110</t>
  </si>
  <si>
    <t>Обеспечение технической защиты информации</t>
  </si>
  <si>
    <t>0800000000</t>
  </si>
  <si>
    <t>0810000000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</si>
  <si>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</si>
  <si>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</si>
  <si>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</si>
  <si>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</si>
  <si>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</si>
  <si>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</si>
  <si>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0840100000</t>
  </si>
  <si>
    <t>1010000000</t>
  </si>
  <si>
    <t>1010100000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</si>
  <si>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</si>
  <si>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</si>
  <si>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</si>
  <si>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</si>
  <si>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</si>
  <si>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</si>
  <si>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</si>
  <si>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</si>
  <si>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</si>
  <si>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</si>
  <si>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</si>
  <si>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</si>
  <si>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</si>
  <si>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</si>
  <si>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</si>
  <si>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</si>
  <si>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</si>
  <si>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</si>
  <si>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</si>
  <si>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</si>
  <si>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</si>
  <si>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</si>
  <si>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</si>
  <si>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</si>
  <si>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</si>
  <si>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</si>
  <si>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</si>
  <si>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</si>
  <si>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</si>
  <si>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</si>
  <si>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</si>
  <si>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</si>
  <si>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</si>
  <si>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</si>
  <si>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</si>
  <si>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</si>
  <si>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</si>
  <si>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0430000000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</si>
  <si>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</si>
  <si>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</si>
  <si>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</si>
  <si>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</si>
  <si>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</si>
  <si>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</si>
  <si>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</si>
  <si>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</si>
  <si>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</si>
  <si>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</si>
  <si>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</si>
  <si>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</si>
  <si>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</si>
  <si>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</si>
  <si>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</si>
  <si>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</si>
  <si>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</si>
  <si>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</si>
  <si>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</si>
  <si>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</si>
  <si>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0590200000</t>
  </si>
  <si>
    <t>0590205520</t>
  </si>
  <si>
    <t>0530000000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</si>
  <si>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</si>
  <si>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</si>
  <si>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</si>
  <si>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</si>
  <si>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0220000000</t>
  </si>
  <si>
    <t>0220100000</t>
  </si>
  <si>
    <t>0410000000</t>
  </si>
  <si>
    <t>0410100000</t>
  </si>
  <si>
    <t>Развитие торговли и потребительского рынка</t>
  </si>
  <si>
    <t>0510200000</t>
  </si>
  <si>
    <t>0540000000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</si>
  <si>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</si>
  <si>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</si>
  <si>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</si>
  <si>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</si>
  <si>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</si>
  <si>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</si>
  <si>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</si>
  <si>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</si>
  <si>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</si>
  <si>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</si>
  <si>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</si>
  <si>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</si>
  <si>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</si>
  <si>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</si>
  <si>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</si>
  <si>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</si>
  <si>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</si>
  <si>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</si>
  <si>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</si>
  <si>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</si>
  <si>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</si>
  <si>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</si>
  <si>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</si>
  <si>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</si>
  <si>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</si>
  <si>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</si>
  <si>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</si>
  <si>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</si>
  <si>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</si>
  <si>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</si>
  <si>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</si>
  <si>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</si>
  <si>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</si>
  <si>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</si>
  <si>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</si>
  <si>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</si>
  <si>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</si>
  <si>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</si>
  <si>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</si>
  <si>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</si>
  <si>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0110000000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</si>
  <si>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</si>
  <si>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</si>
  <si>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</si>
  <si>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</si>
  <si>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</si>
  <si>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0210100000</t>
  </si>
  <si>
    <t>0210100150</t>
  </si>
  <si>
    <t>1090120020</t>
  </si>
  <si>
    <t>0820000000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</si>
  <si>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</si>
  <si>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</si>
  <si>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</si>
  <si>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</si>
  <si>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</si>
  <si>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</si>
  <si>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0830100000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</si>
  <si>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</si>
  <si>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</si>
  <si>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</si>
  <si>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</si>
  <si>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</si>
  <si>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</si>
  <si>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</si>
  <si>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</si>
  <si>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</si>
  <si>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</si>
  <si>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</si>
  <si>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</si>
  <si>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</si>
  <si>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</si>
  <si>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</si>
  <si>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</si>
  <si>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</si>
  <si>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</si>
  <si>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</si>
  <si>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0560100000</t>
  </si>
  <si>
    <t>0560104620</t>
  </si>
  <si>
    <t>0490000000</t>
  </si>
  <si>
    <t>0490100000</t>
  </si>
  <si>
    <t>0490100040</t>
  </si>
  <si>
    <t>0420000000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</si>
  <si>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</si>
  <si>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</si>
  <si>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</si>
  <si>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</si>
  <si>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</si>
  <si>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</si>
  <si>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</si>
  <si>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</si>
  <si>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</si>
  <si>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</si>
  <si>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</si>
  <si>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</si>
  <si>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</si>
  <si>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</si>
  <si>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</si>
  <si>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</si>
  <si>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</si>
  <si>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</si>
  <si>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</si>
  <si>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</si>
  <si>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</si>
  <si>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</si>
  <si>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</si>
  <si>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</si>
  <si>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</si>
  <si>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</si>
  <si>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</si>
  <si>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</si>
  <si>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</si>
  <si>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</si>
  <si>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</si>
  <si>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</si>
  <si>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</si>
  <si>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</si>
  <si>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</si>
  <si>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</si>
  <si>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</si>
  <si>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</si>
  <si>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</si>
  <si>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</si>
  <si>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</si>
  <si>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</si>
  <si>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</si>
  <si>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0290100000</t>
  </si>
  <si>
    <t>0290102060</t>
  </si>
  <si>
    <t>0240000000</t>
  </si>
  <si>
    <t>0240100000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</si>
  <si>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</si>
  <si>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</si>
  <si>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</si>
  <si>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</si>
  <si>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</si>
  <si>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</si>
  <si>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</si>
  <si>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</si>
  <si>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</si>
  <si>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</si>
  <si>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</si>
  <si>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</si>
  <si>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</si>
  <si>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</si>
  <si>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</si>
  <si>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</si>
  <si>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</si>
  <si>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</si>
  <si>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</si>
  <si>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</si>
  <si>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</si>
  <si>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</si>
  <si>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</si>
  <si>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</si>
  <si>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</si>
  <si>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</si>
  <si>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</si>
  <si>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</si>
  <si>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</si>
  <si>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</si>
  <si>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</si>
  <si>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</si>
  <si>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</si>
  <si>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</si>
  <si>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</si>
  <si>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</si>
  <si>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</si>
  <si>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</si>
  <si>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</si>
  <si>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</si>
  <si>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</si>
  <si>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</si>
  <si>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</si>
  <si>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</si>
  <si>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</si>
  <si>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</si>
  <si>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</si>
  <si>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</si>
  <si>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</si>
  <si>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</si>
  <si>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</si>
  <si>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</si>
  <si>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</si>
  <si>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</si>
  <si>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</si>
  <si>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</si>
  <si>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</si>
  <si>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</si>
  <si>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</si>
  <si>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</si>
  <si>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</si>
  <si>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</si>
  <si>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</si>
  <si>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</si>
  <si>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</si>
  <si>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</si>
  <si>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</si>
  <si>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</si>
  <si>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</si>
  <si>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</si>
  <si>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</si>
  <si>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</si>
  <si>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</si>
  <si>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</si>
  <si>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</si>
  <si>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</si>
  <si>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</si>
  <si>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</si>
  <si>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</si>
  <si>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</si>
  <si>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</si>
  <si>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</si>
  <si>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</si>
  <si>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</si>
  <si>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</si>
  <si>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</si>
  <si>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</si>
  <si>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</si>
  <si>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</si>
  <si>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</si>
  <si>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</si>
  <si>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</si>
  <si>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</si>
  <si>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</si>
  <si>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</si>
  <si>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</si>
  <si>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</si>
  <si>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</si>
  <si>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</si>
  <si>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</si>
  <si>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</si>
  <si>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</si>
  <si>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</si>
  <si>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</si>
  <si>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</si>
  <si>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</si>
  <si>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</si>
  <si>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</si>
  <si>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</si>
  <si>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</si>
  <si>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</si>
  <si>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</si>
  <si>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</si>
  <si>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</si>
  <si>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</si>
  <si>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</si>
  <si>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</si>
  <si>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</si>
  <si>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</si>
  <si>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</si>
  <si>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</si>
  <si>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</si>
  <si>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</si>
  <si>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</si>
  <si>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</si>
  <si>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</si>
  <si>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</si>
  <si>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</si>
  <si>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</si>
  <si>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</si>
  <si>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</si>
  <si>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</si>
  <si>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</si>
  <si>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</si>
  <si>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</si>
  <si>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</si>
  <si>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</si>
  <si>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</si>
  <si>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</si>
  <si>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</si>
  <si>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</si>
  <si>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</si>
  <si>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</si>
  <si>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</si>
  <si>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</si>
  <si>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</si>
  <si>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</si>
  <si>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</si>
  <si>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</si>
  <si>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</si>
  <si>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</si>
  <si>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</si>
  <si>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</si>
  <si>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</si>
  <si>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</si>
  <si>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</si>
  <si>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</si>
  <si>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</si>
  <si>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</si>
  <si>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</si>
  <si>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</si>
  <si>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</si>
  <si>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</si>
  <si>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</si>
  <si>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</si>
  <si>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</si>
  <si>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</si>
  <si>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</si>
  <si>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</si>
  <si>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</si>
  <si>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</si>
  <si>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</si>
  <si>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</si>
  <si>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</si>
  <si>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</si>
  <si>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</si>
  <si>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</si>
  <si>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</si>
  <si>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</si>
  <si>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</si>
  <si>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</si>
  <si>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</si>
  <si>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</si>
  <si>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</si>
  <si>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</si>
  <si>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</si>
  <si>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</si>
  <si>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</si>
  <si>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</si>
  <si>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</si>
  <si>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</si>
  <si>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</si>
  <si>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</si>
  <si>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</si>
  <si>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</si>
  <si>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</si>
  <si>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</si>
  <si>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</si>
  <si>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</si>
  <si>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</si>
  <si>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</si>
  <si>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</si>
  <si>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</si>
  <si>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</si>
  <si>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</si>
  <si>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</si>
  <si>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</si>
  <si>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</si>
  <si>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</si>
  <si>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</si>
  <si>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</si>
  <si>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</si>
  <si>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</si>
  <si>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</si>
  <si>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</si>
  <si>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</si>
  <si>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</si>
  <si>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</si>
  <si>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</si>
  <si>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0510305310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</si>
  <si>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</si>
  <si>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</si>
  <si>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</si>
  <si>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</si>
  <si>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</si>
  <si>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</si>
  <si>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</si>
  <si>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</si>
  <si>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</si>
  <si>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</si>
  <si>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</si>
  <si>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</si>
  <si>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</si>
  <si>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</si>
  <si>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</si>
  <si>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</si>
  <si>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</si>
  <si>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</si>
  <si>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</si>
  <si>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</si>
  <si>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</si>
  <si>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</si>
  <si>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</si>
  <si>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</si>
  <si>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</si>
  <si>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</si>
  <si>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</si>
  <si>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</si>
  <si>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</si>
  <si>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</si>
  <si>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</si>
  <si>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</si>
  <si>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</si>
  <si>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</si>
  <si>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</si>
  <si>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</si>
  <si>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</si>
  <si>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</si>
  <si>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</si>
  <si>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</si>
  <si>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</si>
  <si>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</si>
  <si>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</si>
  <si>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</si>
  <si>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</si>
  <si>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</si>
  <si>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</si>
  <si>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</si>
  <si>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</si>
  <si>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</si>
  <si>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</si>
  <si>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</si>
  <si>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</si>
  <si>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</si>
  <si>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</si>
  <si>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</si>
  <si>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</si>
  <si>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</si>
  <si>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</si>
  <si>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</si>
  <si>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</si>
  <si>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</si>
  <si>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</si>
  <si>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</si>
  <si>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</si>
  <si>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</si>
  <si>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</si>
  <si>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</si>
  <si>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</si>
  <si>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</si>
  <si>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</si>
  <si>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</si>
  <si>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</si>
  <si>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</si>
  <si>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</si>
  <si>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</si>
  <si>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</si>
  <si>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</si>
  <si>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</si>
  <si>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</si>
  <si>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</si>
  <si>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</si>
  <si>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</si>
  <si>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</si>
  <si>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</si>
  <si>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</si>
  <si>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</si>
  <si>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</si>
  <si>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</si>
  <si>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</si>
  <si>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</si>
  <si>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</si>
  <si>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</si>
  <si>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</si>
  <si>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</si>
  <si>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</si>
  <si>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</si>
  <si>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</si>
  <si>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</si>
  <si>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</si>
  <si>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</si>
  <si>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</si>
  <si>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</si>
  <si>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</si>
  <si>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</si>
  <si>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</si>
  <si>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</si>
  <si>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</si>
  <si>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</si>
  <si>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2025 год</t>
  </si>
  <si>
    <t>2026 год</t>
  </si>
  <si>
    <t>2027 год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</si>
  <si>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</si>
  <si>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</si>
  <si>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</si>
  <si>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</si>
  <si>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</si>
  <si>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</si>
  <si>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</si>
  <si>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</si>
  <si>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</si>
  <si>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</si>
  <si>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</si>
  <si>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Приложение 3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</si>
  <si>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</si>
  <si>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</si>
  <si>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</si>
  <si>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</si>
  <si>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</si>
  <si>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</si>
  <si>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</si>
  <si>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</si>
  <si>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</si>
  <si>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</si>
  <si>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</si>
  <si>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</si>
  <si>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</si>
  <si>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</si>
  <si>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</si>
  <si>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</si>
  <si>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</si>
  <si>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</si>
  <si>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</si>
  <si>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</si>
  <si>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</si>
  <si>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</si>
  <si>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</si>
  <si>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</si>
  <si>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</si>
  <si>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</si>
  <si>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</si>
  <si>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</si>
  <si>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</si>
  <si>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</si>
  <si>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</si>
  <si>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</si>
  <si>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</si>
  <si>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</si>
  <si>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</si>
  <si>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</si>
  <si>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</si>
  <si>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</si>
  <si>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</si>
  <si>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</si>
  <si>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</si>
  <si>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Подпрограмма "Развитие инфраструктуры муниципальной системы образования Соликамского муниципального округа"</t>
  </si>
  <si>
    <t>Основное мероприятие "Реализация Комплексного плана развития Соликамского муниципального округа"</t>
  </si>
  <si>
    <t>Подпрограмма "Обеспечение реализации муниципальной программы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</si>
  <si>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</si>
  <si>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Основное мероприятие "Создание условий для повышения конкурентоспособности туристского рынка Соликамского муниципального округа"</t>
  </si>
  <si>
    <t>Формирование имиджа и бренда Соликамского муниципального округа</t>
  </si>
  <si>
    <t>Основное мероприятие "Развитие условий для социального становления и самореализации молодежи на территории Соликамского муниципального округа"</t>
  </si>
  <si>
    <t>Подпрограмма "Обеспечение реализации муниципальной программы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</si>
  <si>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</si>
  <si>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Подпрограмма "Общественная безопасность на территории Соликамского муниципального округа"</t>
  </si>
  <si>
    <t>Мероприятия по улучшению санитарного состояния территории Соликамского муниципального округа</t>
  </si>
  <si>
    <t>Установка, обслуживание и совершенствование систем видеонаблюдения на территории муниципального округа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</si>
  <si>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муниципального округа"</t>
  </si>
  <si>
    <t>Подпрограмма "Развитие безопасности жизнедеятельности населения Соликамского муниципального округа"</t>
  </si>
  <si>
    <t>Подпрограмма "Охрана окружающей среды Соликамского муниципального округа"</t>
  </si>
  <si>
    <t>Озеленение территории муниципального округа</t>
  </si>
  <si>
    <t>Подпрограмма "Обеспечение реализации муниципальной программы "Развитие комплексной безопасности на территории Соликамского муниципального округа, развитие АПК "Безопасный город""</t>
  </si>
  <si>
    <t>Муниципальная программа "Экономическое развитие Соликамского муниципального округа"</t>
  </si>
  <si>
    <t>Подпрограмма "Обеспечение реализации муниципальной программы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</si>
  <si>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</si>
  <si>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Подпрограмма "Благоустройство Соликамского муниципального округа"</t>
  </si>
  <si>
    <t>Основное мероприятие "Улучшение внешнего облика Соликамского муниципального округа и условий проживания граждан"</t>
  </si>
  <si>
    <t>Основное мероприятие "Повышение уровня благоустройства нуждающихся в благоустройстве территорий общего пользования Соликамского муниципального округа, а также дворовых территорий многоквартирных домов"</t>
  </si>
  <si>
    <t>Реализация муниципальной адресной программы Соликамского муниципального округа "Формирование современной городской среды" (кроме долевого участия)</t>
  </si>
  <si>
    <t>Подпрограмма "Развитие коммунальной инфраструктуры и повышение энергетической эффективности на территории Соликамского муниципального округа"</t>
  </si>
  <si>
    <t>Подпрограмма "Развитие и содержание дорог Соликамского муниципального округа"</t>
  </si>
  <si>
    <t>Подпрограмма "Поддержка технического состояния и развитие жилищного фонда Соликамского муниципального округа"</t>
  </si>
  <si>
    <t>Подпрограмма "Развитие градостроительного планирования и регулирования использования территории Соликамского муниципального округа"</t>
  </si>
  <si>
    <t>Основное мероприятие "Обеспечение устойчивого развития территории Соликамского муниципального округа градостроительными средствами"</t>
  </si>
  <si>
    <t>Управление градостроительной деятельностью на территории Соликамского муниципального округа</t>
  </si>
  <si>
    <t>Подпрограмма "Обеспечение реализации муниципальной программы "Развитие инфраструктуры и комфортной среды Соликамского муниципального округа"</t>
  </si>
  <si>
    <t>Организация перевозок пассажиров автомобильным транспортом на территории Соликамского муниципального округа</t>
  </si>
  <si>
    <t>Муниципальная программа "Физическая культура и спорт Соликамского муниципального округа"</t>
  </si>
  <si>
    <t>Подпрограмма "Обеспечение реализации муниципальной программы "Физическая культура и спорт Соликамского муниципального округа"</t>
  </si>
  <si>
    <t>Основное мероприятие "Социальная реабилитация и адаптация инвалидов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</si>
  <si>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</si>
  <si>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муниципального округа"</t>
  </si>
  <si>
    <t>Основное мероприятие "Обеспечение сбалансированности и устойчивости бюджета Соликамского  муниципального округа. Повышение качества управления муниципальными финансами"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</si>
  <si>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</si>
  <si>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</si>
  <si>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</si>
  <si>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</si>
  <si>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</si>
  <si>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муниципального округе"</t>
  </si>
  <si>
    <t>Подпрограмма "Укрепление общественного здоровья и социальная поддержка отдельных категорий граждан в Соликамском муниципального округе"</t>
  </si>
  <si>
    <t>Подпрограмма "Развитие муниципальной службы в Соликамском муниципального округе"</t>
  </si>
  <si>
    <t>Основное мероприятие "Развитие и совершенствование муниципальной службы в администрации Соликамского муниципального округа и ее отраслевых (функциональных) органах"</t>
  </si>
  <si>
    <t>Подпрограмма "Развитие сферы туризма в Соликамском муниципального округе"</t>
  </si>
  <si>
    <t>Подпрограмма "Развитие малого и среднего предпринимательства в Соликамском муниципального округе"</t>
  </si>
  <si>
    <t>Подпрограмма "Развитие сферы культуры в Соликамском муниципального округе"</t>
  </si>
  <si>
    <t>Муниципальная программа "Социальная поддержка и охрана здоровья граждан в Соликамском муниципальном округе"</t>
  </si>
  <si>
    <t>Подпрограмма "Укрепление общественного здоровья и социальная поддержка отдельных категорий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</si>
  <si>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</si>
  <si>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Подпрограмма "Поддержка и развитие общественных инициатив в Соликамском муниципальном округе"</t>
  </si>
  <si>
    <t>Подпрограмма "Укрепление гражданского единства и межнационального согласия в Соликамском муниципальном округе"</t>
  </si>
  <si>
    <t>Основное мероприятие "Содействие формированию гармоничной межнациональной и межконфессиональной ситуации в Соликамском муниципальном округе"</t>
  </si>
  <si>
    <t>Подпрограмма "Развитие муниципальной службы в Соликамском муниципальном округе"</t>
  </si>
  <si>
    <t>Основное мероприятие "Развитие и совершенствование муниципальной службы в администрации Соликамского муниципальном округа и ее отраслевых (функциональных) органах"</t>
  </si>
  <si>
    <t>Подпрограмма "Поддержка сельского хозяйства в Соликамском муниципальном округе"</t>
  </si>
  <si>
    <t>Строительство, реконструкция, капитальный ремонт и ремонт автомобильных дорог и искусственных сооружений на них в Соликамском муниципальном округе (в том числе разработка ПСД)</t>
  </si>
  <si>
    <t>Подпрограмма "Развитие сферы культуры в Соликамском муниципальном округе"</t>
  </si>
  <si>
    <t>Подпрограмма "Обеспечение жильем молодых семей в Соликамском муниципальном округе"</t>
  </si>
  <si>
    <t>Подпрограмма "Поддержка ветеранов войны, труда Вооруженных сил и правоохранительных органов в Соликамском муниципальном округе"</t>
  </si>
  <si>
    <t>Подпрограмма "Социальная реабилитация и обеспечение жизнедеятельности инвалидов в Соликамском муниципальном округе"</t>
  </si>
  <si>
    <t>Подпрограмма "Врачебные кадры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</si>
  <si>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</si>
  <si>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</si>
  <si>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Подпрограмма "Эффективное управление и распоряжение муниципальным имуществом и земельными ресурсами в Соликамском муниципальном округе"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</si>
  <si>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</si>
  <si>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</si>
  <si>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Муниципальная программа "Развитие  комплексной безопасности на территории Соликамского муниципального округа, развитие АПК "Безопасный город""</t>
  </si>
  <si>
    <t>Управление культуры администрации Соликамского муниципального округа</t>
  </si>
  <si>
    <t>Подпрограмма "Развитие молодежной политики в Соликамском муниципального округе"</t>
  </si>
  <si>
    <t>Подпрограмма "Сохранение объектов культурного наследия в Соликамском муниципальном округе"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</si>
  <si>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</si>
  <si>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</si>
  <si>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Основное мероприятие "Обеспечение сбалансированности и устойчивости бюджета Соликамского муниципального округа. Повышение качества управления муниципальными финансами"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</si>
  <si>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</si>
  <si>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</si>
  <si>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</si>
  <si>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</si>
  <si>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Подпрограмма "Развитие сферы туризма в Соликамском муниципальном округе"</t>
  </si>
  <si>
    <t>Подпрограмма "Развитие молодежной политики в Соликамском муниципальном округе"</t>
  </si>
  <si>
    <t>Подпрограмма "Развитие малого и среднего предпринимательства в Соликамском муниципальном округе"</t>
  </si>
  <si>
    <t>Стипендии главы муниципального округа - главы администрации Соликамского муниципального округа ведущим спортсменам</t>
  </si>
  <si>
    <t>Подпрограмма "Укрепление общественного здоровья и социальная поддержка отдельных категорий граждан в Соликамском  муниципальном округе"</t>
  </si>
  <si>
    <t>Глава муниципального округа - глава администрации Соликамского муниципального округа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</si>
  <si>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городских маршрутах регулярных перевозок</t>
  </si>
  <si>
    <t>Соликамского городского округа</t>
  </si>
  <si>
    <t>к пояснительной записке</t>
  </si>
  <si>
    <t>11</t>
  </si>
  <si>
    <t>изменения (переходящие обязательства)</t>
  </si>
  <si>
    <t>0520105260</t>
  </si>
  <si>
    <t>Поддержка технического состояния объектов коммунальной инфраструктуры</t>
  </si>
  <si>
    <t>0110600000</t>
  </si>
  <si>
    <t>0110607360</t>
  </si>
  <si>
    <t>Реализация государственной программы "Комплексное развитие сельских территорий"</t>
  </si>
  <si>
    <t>Приведение в нормативное состояние муниципальных общеобразовательных учреждений (в том числе разработка ПСД)</t>
  </si>
  <si>
    <t>0610140220</t>
  </si>
  <si>
    <t xml:space="preserve">Строительство спортивно-оздоровительного комплекса, расположенного в г. Соликамске Пермского края (в том числе разработка ПСД) </t>
  </si>
  <si>
    <t>Муниципальная программа "Развитие общественного самоуправления в Соликамском городском округе"</t>
  </si>
  <si>
    <t>Подпрограмма "Поддержка и развитие общественных инициатив в Соликамском городском округе"</t>
  </si>
  <si>
    <t>Основное мероприятие "Развитие взаимодействия органов местного самоуправления с гражданским обществом "</t>
  </si>
  <si>
    <t>Подпрограмма "Общественная безопасность на территории Соликамского муниципального  округа"</t>
  </si>
  <si>
    <t>1090101250</t>
  </si>
  <si>
    <t>Приведение в нормативное состояние муниципальных зданий, помещений</t>
  </si>
  <si>
    <t>0590101250</t>
  </si>
  <si>
    <t>0310403340</t>
  </si>
  <si>
    <t>Оборудование системами оповещения, управления эвакуацией и освещения мест массового пребывания людей</t>
  </si>
  <si>
    <t xml:space="preserve">от . .2025 г. № </t>
  </si>
  <si>
    <t>Приложение 1</t>
  </si>
  <si>
    <t>Соликамского муниципального округа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</si>
  <si>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2025 год и плановый период 2026 и 2027 годов</t>
  </si>
  <si>
    <t xml:space="preserve"> Наименование групп, подгрупп, статей, подстатей и элементов классификации доходов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</si>
  <si>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</si>
  <si>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</si>
  <si>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ИТОГО ДОХОДОВ</t>
  </si>
  <si>
    <t>Приложение 4</t>
  </si>
  <si>
    <t>0610300000</t>
  </si>
  <si>
    <t>06103SФ130</t>
  </si>
  <si>
    <t>Основное мероприятие "Реализация регионального проекта "Комфортный край"</t>
  </si>
  <si>
    <t>изменения по ЭС и по софинансируемым мероприятиям</t>
  </si>
  <si>
    <t>Приложение 5</t>
  </si>
  <si>
    <t>Распределение общего объема межбюджетных трансфертов, получаемых из других бюджетов бюджетной системы Российской Федерации, на 2025 год и плановый период 2026 и 2027 годов</t>
  </si>
  <si>
    <t>тыс.руб.</t>
  </si>
  <si>
    <t xml:space="preserve">Наименование </t>
  </si>
  <si>
    <t xml:space="preserve">2025 год                    (1 чтение)                         </t>
  </si>
  <si>
    <t xml:space="preserve">2026 год                       (1 чтение)                                </t>
  </si>
  <si>
    <t xml:space="preserve">2027 год                 (1 чтение)                                 </t>
  </si>
  <si>
    <t xml:space="preserve">1.1. Межбюджетные трансферты, получаемые в местный бюджет </t>
  </si>
  <si>
    <t xml:space="preserve">Дотации на выравнивание бюджетной обеспеченности муниципальных районов, муниципальных округов, городских округов Пермского края </t>
  </si>
  <si>
    <t>Иные дотации, передаваемые бюджетам муниципальных образований на стимулирование муниципальных образований к росту доходов</t>
  </si>
  <si>
    <t>Дотации, передаваемые бюджетам муниципальных образований на частичную компенсацию увеличения расходов по оплате налога на имущество организаций объектов социальной сферы</t>
  </si>
  <si>
    <t>1.2. Средства, получаемые на выполнение государственных полномочий  Российской Федерации</t>
  </si>
  <si>
    <t>1.3. Средства, получаемые на выполнение государственных полномочий субъекта Российской Федерации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</si>
  <si>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</si>
  <si>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</si>
  <si>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1.4. Полномочия Соликамского муниципального округа с долевым финансированием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</si>
  <si>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учреждения" и муниципальных санаторных общеобразовательных учреждениях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</si>
  <si>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</si>
  <si>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работ по сохранению объектов культурного наследия, находящихся в собственности муниципальных образований</t>
  </si>
  <si>
    <t>Выплата материального стимулирования народным дружинникам за участие в охране общественного порядка</t>
  </si>
  <si>
    <t>Реализация мероприятий, направленных на комплексное развитие сельских территорий (Благоустройство сельских территорий)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</si>
  <si>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</si>
  <si>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мероприятий по созданию условий осуществления деятельности в муниципальном приюте для животных без владельцев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</si>
  <si>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</si>
  <si>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Реализация программ формирования современной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</si>
  <si>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</si>
  <si>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</si>
  <si>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Обеспечение жильем молодых семей</t>
  </si>
  <si>
    <r>
      <t xml:space="preserve">Реализация мероприятий комплексных планов развития муниципальных образований территорий Верхнекамья </t>
    </r>
    <r>
      <rPr>
        <i/>
        <sz val="12"/>
        <rFont val="Times New Roman"/>
        <family val="1"/>
        <charset val="204"/>
      </rPr>
      <t>(благоустройство; остановочные комплексы; прочие объекты)</t>
    </r>
  </si>
  <si>
    <r>
      <t xml:space="preserve">Реализация мероприятий комплексных планов развития муниципальных образований территорий Верхнекамья                     </t>
    </r>
    <r>
      <rPr>
        <i/>
        <sz val="12"/>
        <rFont val="Times New Roman"/>
        <family val="1"/>
        <charset val="204"/>
      </rPr>
      <t>(ремонт фасадов МКД)</t>
    </r>
  </si>
  <si>
    <t>Реализация мероприятий по направлению "Школьный двор"</t>
  </si>
  <si>
    <t>Итого</t>
  </si>
  <si>
    <t>итого = без дотаций</t>
  </si>
  <si>
    <t>0520700000</t>
  </si>
  <si>
    <t>Основное мероприятие : "Реализация Комплексного плана развития Соликамского муниципального округа"</t>
  </si>
  <si>
    <t>0520705260</t>
  </si>
  <si>
    <t>0110700350</t>
  </si>
  <si>
    <t>Реализация мероприятий по направлению "Школьный двор" (остатки 2024 г.)</t>
  </si>
  <si>
    <t>0220108601</t>
  </si>
  <si>
    <t>Развитие туристической инфраструктуры (остатки 2024 г.)</t>
  </si>
  <si>
    <t>0610100230</t>
  </si>
  <si>
    <t>Строительство (реконструкция) стадионов, межшкольных стадионов, спортивных площадок и иных спортивных объектов (остатки 2024)</t>
  </si>
  <si>
    <t>0110220060</t>
  </si>
  <si>
    <t>Единовременная премия обучающимся, награжденным знаком отличия Пермского края "Гордость Пермского края" (остатки 2024 г.)</t>
  </si>
  <si>
    <t>0190200720</t>
  </si>
  <si>
    <t>Единая субвенция в малокомплектные образовательные учреждения (остатки 2024 г.)</t>
  </si>
  <si>
    <t>0220108602</t>
  </si>
  <si>
    <t>Мероприятия по созданию объектов туристской сервисной и обеспечивающей инфраструктуры (остатки 2024 г.)</t>
  </si>
  <si>
    <t>02401SP310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</si>
  <si>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 - остатки 2024г МЦ)</t>
  </si>
  <si>
    <t xml:space="preserve"> Коды поступлений                            в бюджет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</si>
  <si>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</si>
  <si>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</si>
  <si>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</si>
  <si>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</si>
  <si>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</si>
  <si>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</si>
  <si>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</si>
  <si>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</si>
  <si>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</si>
  <si>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</si>
  <si>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</si>
  <si>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</si>
  <si>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</si>
  <si>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</si>
  <si>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</si>
  <si>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</si>
  <si>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</si>
  <si>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</si>
  <si>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</si>
  <si>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</si>
  <si>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</si>
  <si>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</si>
  <si>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 xml:space="preserve"> 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</si>
  <si>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</si>
  <si>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</si>
  <si>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</si>
  <si>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</si>
  <si>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</si>
  <si>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</si>
  <si>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</si>
  <si>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</si>
  <si>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</si>
  <si>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</si>
  <si>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1 11 05074 14 0000 120</t>
  </si>
  <si>
    <t>Доходы от сдачи в аренду имущества, составляющего казну муниципальных округов ( 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</si>
  <si>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</si>
  <si>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</si>
  <si>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</si>
  <si>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</si>
  <si>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 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</si>
  <si>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</si>
  <si>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</si>
  <si>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</si>
  <si>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ПЛАТА ЗА ИСПОЛЬЗОВАНИЕ ЛЕСОВ</t>
  </si>
  <si>
    <t>Плата за использование лесов, расположенных на землях иных категорий, находящихся в собственности муниципальных округов, в части арендной платы</t>
  </si>
  <si>
    <t xml:space="preserve"> 1 13 00000 00 0000 000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</si>
  <si>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</si>
  <si>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получателями средств бюджетов муниципальных округов </t>
  </si>
  <si>
    <t xml:space="preserve"> 1 13 02994 14 0000 130</t>
  </si>
  <si>
    <t>Прочие доходы от компенсации затрат бюджетов муниципальных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</si>
  <si>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</si>
  <si>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</si>
  <si>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</si>
  <si>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</si>
  <si>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</si>
  <si>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</si>
  <si>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</si>
  <si>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</si>
  <si>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1 16 00000 00 0000 000</t>
  </si>
  <si>
    <t>ШТРАФЫ, САНКЦИИ, ВОЗМЕЩЕНИЕ УЩЕРБА</t>
  </si>
  <si>
    <t xml:space="preserve"> 1 17 00000 00 0000 000</t>
  </si>
  <si>
    <t>ПРОЧИЕ НЕНАЛОГОВЫЕ ДОХОДЫ</t>
  </si>
  <si>
    <t xml:space="preserve"> 1 17 05040 14 0000 180</t>
  </si>
  <si>
    <t>Прочие неналоговые доходы бюджетов муниципальных округов</t>
  </si>
  <si>
    <t>Инициативные платежи, зачисляемые в бюджеты муниципальных округов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</si>
  <si>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</si>
  <si>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</si>
  <si>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</si>
  <si>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</si>
  <si>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</si>
  <si>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</si>
  <si>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>Иные межбюджетные трансферты</t>
  </si>
  <si>
    <t>БЕЗВОЗМЕЗДНЫЕ ПОСТУПЛЕНИЯ ОТ ГОСУДАРСТВЕННЫХ (МУНИЦИПАЛЬНЫХ) ОРГАНИЗАЦИЙ</t>
  </si>
  <si>
    <t>Прочие 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</si>
  <si>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</si>
  <si>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</si>
  <si>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</si>
  <si>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округов от возврата бюджетными учреждениями остатков субсидий прошлых лет</t>
  </si>
  <si>
    <t>Доходы бюджетов муниципальных округов от возврата автономными учреждениями остатков субсидий прошлых лет</t>
  </si>
  <si>
    <t>Туристический налог</t>
  </si>
  <si>
    <t>изменения по ЭС; РГ и по софинансируемым мероприятиям</t>
  </si>
  <si>
    <t xml:space="preserve">от               № </t>
  </si>
  <si>
    <t>от 10.12.2024 г. №  587</t>
  </si>
  <si>
    <t>0110107501</t>
  </si>
  <si>
    <t>Реализация мероприятий по модернизации школьных систем образования (без софинансирования из федерального и краевого бюджета)</t>
  </si>
  <si>
    <t xml:space="preserve">изменения по ЭС; РГ </t>
  </si>
  <si>
    <t>Дх</t>
  </si>
  <si>
    <t>Обеспечение проведения выборов и референдумов</t>
  </si>
  <si>
    <t>Дх = решение июль 2025</t>
  </si>
  <si>
    <t>Рх = решение июль 2025</t>
  </si>
  <si>
    <t>ИДфц = решение июль 2025</t>
  </si>
  <si>
    <r>
      <t xml:space="preserve">Поддержка технического состояния объектов коммунальной инфраструктуры </t>
    </r>
    <r>
      <rPr>
        <sz val="12"/>
        <color theme="1"/>
        <rFont val="Times New Roman"/>
        <family val="1"/>
        <charset val="204"/>
      </rPr>
      <t>(остатки 2024 года)</t>
    </r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</si>
  <si>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color theme="1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</si>
  <si>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собств. Дх</t>
  </si>
  <si>
    <t>уровень Дфц к собств. Дх</t>
  </si>
  <si>
    <t xml:space="preserve"> 1 03 03000 01 0000 110</t>
  </si>
  <si>
    <t xml:space="preserve"> 1 05 01011 01 0000 110</t>
  </si>
  <si>
    <t xml:space="preserve"> 1 05 03000 01 0000 110</t>
  </si>
  <si>
    <t xml:space="preserve"> 1 11 05024 14 0000 120</t>
  </si>
  <si>
    <t xml:space="preserve"> 1 11 05312 14 0000 120</t>
  </si>
  <si>
    <t xml:space="preserve"> 1 11 09080 14 0000 120</t>
  </si>
  <si>
    <t xml:space="preserve"> 1 12 04000 00 0000 120</t>
  </si>
  <si>
    <t xml:space="preserve"> 1 12 04042 14 0000 120</t>
  </si>
  <si>
    <t xml:space="preserve"> 1 13 01994 14 0000 130</t>
  </si>
  <si>
    <t xml:space="preserve"> 1 14 06024 14 0000 430</t>
  </si>
  <si>
    <t xml:space="preserve"> 1 14 06312 14 0000 430</t>
  </si>
  <si>
    <t xml:space="preserve"> 1 17 15020 14 0000 150</t>
  </si>
  <si>
    <t xml:space="preserve"> 2 00 00000 00 0000 000</t>
  </si>
  <si>
    <t xml:space="preserve"> 2 02 00000 00 0000 000</t>
  </si>
  <si>
    <t xml:space="preserve"> 2 02 40000 00 0000 150</t>
  </si>
  <si>
    <t xml:space="preserve"> 2 03 00000 00 0000 150</t>
  </si>
  <si>
    <t xml:space="preserve"> 2 03 04099 14 0000 150</t>
  </si>
  <si>
    <t xml:space="preserve"> 2 07 00000 00 0000 150</t>
  </si>
  <si>
    <t xml:space="preserve"> 2 07 04050 14 0000 150</t>
  </si>
  <si>
    <t xml:space="preserve"> 2 18 00000 00 0000 000</t>
  </si>
  <si>
    <t xml:space="preserve"> 2 18 04010 14 0000 150</t>
  </si>
  <si>
    <t xml:space="preserve"> 2 18 04020 14 0000 150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</si>
  <si>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</si>
  <si>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</si>
  <si>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2 19 45050 14 0000 150</t>
  </si>
  <si>
    <t>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из бюджетов муниципальных округов</t>
  </si>
  <si>
    <t>2 19 45303 14 0000 150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</si>
  <si>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округов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</si>
  <si>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</si>
  <si>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</si>
  <si>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от 10.12.2024 №  587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</si>
</sst>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₽_-;\-* #,##0.00\ _₽_-;_-* &quot;-&quot;??\ _₽_-;_-@_-"/>
    <numFmt numFmtId="166" formatCode="?"/>
    <numFmt numFmtId="167" formatCode="#,##0.0"/>
    <numFmt numFmtId="168" formatCode="dd/mm/yyyy\ hh:mm"/>
    <numFmt numFmtId="169" formatCode="#,##0.00000"/>
    <numFmt numFmtId="170" formatCode="0.000000%"/>
    <numFmt numFmtId="171" formatCode="#,##0.000000"/>
    <numFmt numFmtId="172" formatCode="#,##0.0000"/>
    <numFmt numFmtId="173" formatCode="#,##0.000"/>
    <numFmt numFmtId="174" formatCode="0.00000"/>
    <numFmt numFmtId="175" formatCode="0.0"/>
    <numFmt numFmtId="176" formatCode="0.000%"/>
  </numFmts>
  <fonts count="4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color rgb="FFC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theme="1"/>
      <name val="Arial Cyr"/>
      <charset val="204"/>
    </font>
    <font>
      <i/>
      <sz val="11"/>
      <color theme="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4" fillId="0" borderId="0"/>
    <xf numFmtId="0" fontId="6" fillId="0" borderId="0"/>
    <xf numFmtId="0" fontId="7" fillId="0" borderId="0"/>
    <xf numFmtId="164" fontId="6" fillId="0" borderId="0" applyFont="0" applyFill="0" applyBorder="0" applyAlignment="0" applyProtection="0"/>
    <xf numFmtId="0" fontId="4" fillId="0" borderId="0"/>
    <xf numFmtId="164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1" fillId="0" borderId="0"/>
    <xf numFmtId="44" fontId="10" fillId="0" borderId="0" applyFont="0" applyFill="0" applyBorder="0" applyAlignment="0" applyProtection="0"/>
    <xf numFmtId="0" fontId="6" fillId="0" borderId="0"/>
    <xf numFmtId="165" fontId="12" fillId="0" borderId="0" applyFont="0" applyFill="0" applyBorder="0" applyAlignment="0" applyProtection="0"/>
    <xf numFmtId="0" fontId="14" fillId="2" borderId="0"/>
    <xf numFmtId="0" fontId="6" fillId="0" borderId="0"/>
  </cellStyleXfs>
  <cellXfs count="290">
    <xf numFmtId="0" fontId="0" fillId="0" borderId="0" xfId="0"/>
    <xf numFmtId="49" fontId="2" fillId="0" borderId="1" xfId="2" applyNumberFormat="1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167" fontId="3" fillId="3" borderId="1" xfId="1" applyNumberFormat="1" applyFont="1" applyFill="1" applyBorder="1" applyAlignment="1">
      <alignment horizontal="right" vertical="center" wrapText="1"/>
    </xf>
    <xf numFmtId="0" fontId="3" fillId="3" borderId="0" xfId="2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167" fontId="3" fillId="3" borderId="1" xfId="0" applyNumberFormat="1" applyFont="1" applyFill="1" applyBorder="1" applyAlignment="1">
      <alignment vertical="center"/>
    </xf>
    <xf numFmtId="0" fontId="3" fillId="3" borderId="0" xfId="0" applyFont="1" applyFill="1" applyAlignment="1">
      <alignment horizontal="right" vertical="center"/>
    </xf>
    <xf numFmtId="49" fontId="2" fillId="3" borderId="1" xfId="1" applyNumberFormat="1" applyFont="1" applyFill="1" applyBorder="1" applyAlignment="1">
      <alignment horizontal="center" vertical="center" wrapText="1"/>
    </xf>
    <xf numFmtId="0" fontId="21" fillId="3" borderId="0" xfId="0" applyFont="1" applyFill="1" applyAlignment="1">
      <alignment vertical="center"/>
    </xf>
    <xf numFmtId="0" fontId="21" fillId="3" borderId="0" xfId="0" applyFont="1" applyFill="1" applyAlignment="1">
      <alignment horizontal="justify" vertical="center"/>
    </xf>
    <xf numFmtId="0" fontId="21" fillId="3" borderId="0" xfId="2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21" fillId="3" borderId="0" xfId="2" applyFont="1" applyFill="1" applyAlignment="1">
      <alignment horizontal="right" vertical="center"/>
    </xf>
    <xf numFmtId="0" fontId="21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168" fontId="22" fillId="3" borderId="0" xfId="0" applyNumberFormat="1" applyFont="1" applyFill="1" applyAlignment="1">
      <alignment horizontal="justify" vertical="center"/>
    </xf>
    <xf numFmtId="0" fontId="23" fillId="3" borderId="4" xfId="0" applyFont="1" applyFill="1" applyBorder="1" applyAlignment="1">
      <alignment vertical="center" wrapText="1"/>
    </xf>
    <xf numFmtId="0" fontId="23" fillId="3" borderId="0" xfId="0" applyFont="1" applyFill="1" applyAlignment="1">
      <alignment vertical="center" wrapText="1"/>
    </xf>
    <xf numFmtId="49" fontId="22" fillId="3" borderId="1" xfId="3" applyNumberFormat="1" applyFont="1" applyFill="1" applyBorder="1" applyAlignment="1">
      <alignment horizontal="center" vertical="center" wrapText="1"/>
    </xf>
    <xf numFmtId="0" fontId="22" fillId="3" borderId="1" xfId="1" applyFont="1" applyFill="1" applyBorder="1" applyAlignment="1">
      <alignment horizontal="center" vertical="center"/>
    </xf>
    <xf numFmtId="49" fontId="22" fillId="3" borderId="1" xfId="1" applyNumberFormat="1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49" fontId="22" fillId="3" borderId="1" xfId="1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49" fontId="22" fillId="3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justify" vertical="center" wrapText="1"/>
    </xf>
    <xf numFmtId="167" fontId="22" fillId="3" borderId="1" xfId="0" applyNumberFormat="1" applyFont="1" applyFill="1" applyBorder="1" applyAlignment="1">
      <alignment horizontal="right" vertical="center" wrapText="1"/>
    </xf>
    <xf numFmtId="169" fontId="22" fillId="3" borderId="1" xfId="0" applyNumberFormat="1" applyFont="1" applyFill="1" applyBorder="1" applyAlignment="1">
      <alignment horizontal="right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justify" vertical="center" wrapText="1"/>
    </xf>
    <xf numFmtId="167" fontId="21" fillId="3" borderId="1" xfId="1" applyNumberFormat="1" applyFont="1" applyFill="1" applyBorder="1" applyAlignment="1">
      <alignment horizontal="right" vertical="center" wrapText="1"/>
    </xf>
    <xf numFmtId="169" fontId="21" fillId="3" borderId="1" xfId="1" applyNumberFormat="1" applyFont="1" applyFill="1" applyBorder="1" applyAlignment="1">
      <alignment horizontal="right" vertical="center" wrapText="1"/>
    </xf>
    <xf numFmtId="167" fontId="21" fillId="3" borderId="1" xfId="1" applyNumberFormat="1" applyFont="1" applyFill="1" applyBorder="1" applyAlignment="1">
      <alignment vertical="center"/>
    </xf>
    <xf numFmtId="49" fontId="22" fillId="3" borderId="1" xfId="0" applyNumberFormat="1" applyFont="1" applyFill="1" applyBorder="1" applyAlignment="1">
      <alignment vertical="center" wrapText="1"/>
    </xf>
    <xf numFmtId="167" fontId="22" fillId="3" borderId="1" xfId="1" applyNumberFormat="1" applyFont="1" applyFill="1" applyBorder="1" applyAlignment="1">
      <alignment horizontal="right" vertical="center" wrapText="1"/>
    </xf>
    <xf numFmtId="169" fontId="22" fillId="3" borderId="1" xfId="1" applyNumberFormat="1" applyFont="1" applyFill="1" applyBorder="1" applyAlignment="1">
      <alignment horizontal="right" vertical="center" wrapText="1"/>
    </xf>
    <xf numFmtId="49" fontId="21" fillId="3" borderId="1" xfId="0" applyNumberFormat="1" applyFont="1" applyFill="1" applyBorder="1" applyAlignment="1">
      <alignment horizontal="justify" vertical="center" wrapText="1"/>
    </xf>
    <xf numFmtId="0" fontId="21" fillId="3" borderId="1" xfId="0" applyFont="1" applyFill="1" applyBorder="1" applyAlignment="1">
      <alignment vertical="center" wrapText="1"/>
    </xf>
    <xf numFmtId="49" fontId="22" fillId="3" borderId="1" xfId="1" applyNumberFormat="1" applyFont="1" applyFill="1" applyBorder="1" applyAlignment="1">
      <alignment horizontal="justify" vertical="center" wrapText="1"/>
    </xf>
    <xf numFmtId="49" fontId="21" fillId="3" borderId="1" xfId="1" applyNumberFormat="1" applyFont="1" applyFill="1" applyBorder="1" applyAlignment="1">
      <alignment horizontal="center" vertical="center" wrapText="1"/>
    </xf>
    <xf numFmtId="49" fontId="21" fillId="3" borderId="1" xfId="1" applyNumberFormat="1" applyFont="1" applyFill="1" applyBorder="1" applyAlignment="1">
      <alignment horizontal="justify" vertical="center" wrapText="1"/>
    </xf>
    <xf numFmtId="49" fontId="22" fillId="3" borderId="1" xfId="1" applyNumberFormat="1" applyFont="1" applyFill="1" applyBorder="1" applyAlignment="1">
      <alignment horizontal="justify" wrapText="1"/>
    </xf>
    <xf numFmtId="49" fontId="21" fillId="3" borderId="1" xfId="1" applyNumberFormat="1" applyFont="1" applyFill="1" applyBorder="1" applyAlignment="1">
      <alignment horizontal="justify" wrapText="1"/>
    </xf>
    <xf numFmtId="49" fontId="22" fillId="3" borderId="1" xfId="0" applyNumberFormat="1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wrapText="1"/>
    </xf>
    <xf numFmtId="167" fontId="21" fillId="3" borderId="1" xfId="0" applyNumberFormat="1" applyFont="1" applyFill="1" applyBorder="1" applyAlignment="1">
      <alignment vertical="center"/>
    </xf>
    <xf numFmtId="166" fontId="22" fillId="3" borderId="1" xfId="1" applyNumberFormat="1" applyFont="1" applyFill="1" applyBorder="1" applyAlignment="1">
      <alignment horizontal="justify" vertical="center" wrapText="1"/>
    </xf>
    <xf numFmtId="166" fontId="22" fillId="3" borderId="1" xfId="0" applyNumberFormat="1" applyFont="1" applyFill="1" applyBorder="1" applyAlignment="1">
      <alignment horizontal="justify" vertical="center" wrapText="1"/>
    </xf>
    <xf numFmtId="0" fontId="22" fillId="3" borderId="1" xfId="0" applyFont="1" applyFill="1" applyBorder="1" applyAlignment="1">
      <alignment vertical="center" wrapText="1"/>
    </xf>
    <xf numFmtId="167" fontId="21" fillId="3" borderId="1" xfId="0" applyNumberFormat="1" applyFont="1" applyFill="1" applyBorder="1" applyAlignment="1">
      <alignment horizontal="right" vertical="center" wrapText="1"/>
    </xf>
    <xf numFmtId="0" fontId="22" fillId="3" borderId="1" xfId="0" applyFont="1" applyFill="1" applyBorder="1" applyAlignment="1">
      <alignment horizontal="justify" wrapText="1"/>
    </xf>
    <xf numFmtId="49" fontId="22" fillId="3" borderId="1" xfId="2" applyNumberFormat="1" applyFont="1" applyFill="1" applyBorder="1" applyAlignment="1">
      <alignment horizontal="center" vertical="center" wrapText="1"/>
    </xf>
    <xf numFmtId="49" fontId="21" fillId="3" borderId="1" xfId="2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justify" wrapText="1"/>
    </xf>
    <xf numFmtId="49" fontId="22" fillId="3" borderId="3" xfId="0" applyNumberFormat="1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justify" vertical="center" wrapText="1"/>
    </xf>
    <xf numFmtId="49" fontId="21" fillId="3" borderId="3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justify" vertical="center" wrapText="1"/>
    </xf>
    <xf numFmtId="0" fontId="22" fillId="3" borderId="1" xfId="13" applyFont="1" applyFill="1" applyBorder="1" applyAlignment="1">
      <alignment horizontal="justify" vertical="center"/>
    </xf>
    <xf numFmtId="169" fontId="21" fillId="3" borderId="1" xfId="0" applyNumberFormat="1" applyFont="1" applyFill="1" applyBorder="1" applyAlignment="1">
      <alignment horizontal="right" vertical="center" wrapText="1"/>
    </xf>
    <xf numFmtId="171" fontId="21" fillId="3" borderId="1" xfId="1" applyNumberFormat="1" applyFont="1" applyFill="1" applyBorder="1" applyAlignment="1">
      <alignment horizontal="right" vertical="center" wrapText="1"/>
    </xf>
    <xf numFmtId="167" fontId="22" fillId="3" borderId="1" xfId="0" applyNumberFormat="1" applyFont="1" applyFill="1" applyBorder="1" applyAlignment="1">
      <alignment vertical="center"/>
    </xf>
    <xf numFmtId="169" fontId="22" fillId="3" borderId="1" xfId="0" applyNumberFormat="1" applyFont="1" applyFill="1" applyBorder="1" applyAlignment="1">
      <alignment vertical="center"/>
    </xf>
    <xf numFmtId="167" fontId="21" fillId="3" borderId="0" xfId="0" applyNumberFormat="1" applyFont="1" applyFill="1" applyAlignment="1">
      <alignment vertical="center"/>
    </xf>
    <xf numFmtId="169" fontId="21" fillId="3" borderId="0" xfId="0" applyNumberFormat="1" applyFont="1" applyFill="1" applyAlignment="1">
      <alignment vertical="center"/>
    </xf>
    <xf numFmtId="167" fontId="21" fillId="3" borderId="0" xfId="0" applyNumberFormat="1" applyFont="1" applyFill="1" applyAlignment="1">
      <alignment horizontal="right" vertical="center"/>
    </xf>
    <xf numFmtId="173" fontId="21" fillId="3" borderId="0" xfId="0" applyNumberFormat="1" applyFont="1" applyFill="1" applyAlignment="1">
      <alignment vertical="center"/>
    </xf>
    <xf numFmtId="169" fontId="21" fillId="3" borderId="0" xfId="0" applyNumberFormat="1" applyFont="1" applyFill="1" applyAlignment="1">
      <alignment horizontal="justify" vertical="center"/>
    </xf>
    <xf numFmtId="49" fontId="2" fillId="3" borderId="1" xfId="0" applyNumberFormat="1" applyFont="1" applyFill="1" applyBorder="1" applyAlignment="1">
      <alignment horizontal="justify" vertical="center" wrapText="1"/>
    </xf>
    <xf numFmtId="49" fontId="3" fillId="3" borderId="1" xfId="1" applyNumberFormat="1" applyFont="1" applyFill="1" applyBorder="1" applyAlignment="1">
      <alignment horizontal="justify" wrapText="1"/>
    </xf>
    <xf numFmtId="49" fontId="2" fillId="3" borderId="1" xfId="0" applyNumberFormat="1" applyFont="1" applyFill="1" applyBorder="1" applyAlignment="1">
      <alignment horizontal="justify" wrapText="1"/>
    </xf>
    <xf numFmtId="0" fontId="24" fillId="3" borderId="0" xfId="1" applyFont="1" applyFill="1" applyAlignment="1">
      <alignment horizontal="center" vertical="center"/>
    </xf>
    <xf numFmtId="0" fontId="24" fillId="3" borderId="0" xfId="1" applyFont="1" applyFill="1" applyAlignment="1">
      <alignment horizontal="justify" vertical="center"/>
    </xf>
    <xf numFmtId="0" fontId="24" fillId="3" borderId="0" xfId="1" applyFont="1" applyFill="1" applyAlignment="1">
      <alignment vertical="center"/>
    </xf>
    <xf numFmtId="0" fontId="21" fillId="3" borderId="0" xfId="1" applyFont="1" applyFill="1" applyAlignment="1">
      <alignment horizontal="center" vertical="center"/>
    </xf>
    <xf numFmtId="0" fontId="21" fillId="3" borderId="0" xfId="1" applyFont="1" applyFill="1" applyAlignment="1">
      <alignment horizontal="justify" vertical="center"/>
    </xf>
    <xf numFmtId="0" fontId="21" fillId="3" borderId="0" xfId="1" applyFont="1" applyFill="1" applyAlignment="1">
      <alignment vertical="center"/>
    </xf>
    <xf numFmtId="0" fontId="21" fillId="3" borderId="0" xfId="1" applyFont="1" applyFill="1" applyAlignment="1">
      <alignment horizontal="right" vertical="center"/>
    </xf>
    <xf numFmtId="0" fontId="27" fillId="3" borderId="1" xfId="1" applyFont="1" applyFill="1" applyBorder="1" applyAlignment="1">
      <alignment horizontal="center" vertical="center" wrapText="1"/>
    </xf>
    <xf numFmtId="49" fontId="27" fillId="3" borderId="1" xfId="3" applyNumberFormat="1" applyFont="1" applyFill="1" applyBorder="1" applyAlignment="1">
      <alignment horizontal="center" vertical="center" wrapText="1"/>
    </xf>
    <xf numFmtId="0" fontId="25" fillId="3" borderId="0" xfId="1" applyFont="1" applyFill="1" applyAlignment="1">
      <alignment vertical="center"/>
    </xf>
    <xf numFmtId="49" fontId="27" fillId="3" borderId="1" xfId="1" applyNumberFormat="1" applyFont="1" applyFill="1" applyBorder="1" applyAlignment="1">
      <alignment horizontal="center" vertical="center"/>
    </xf>
    <xf numFmtId="0" fontId="27" fillId="3" borderId="1" xfId="1" applyFont="1" applyFill="1" applyBorder="1" applyAlignment="1">
      <alignment horizontal="center" vertical="center"/>
    </xf>
    <xf numFmtId="0" fontId="22" fillId="3" borderId="1" xfId="2" applyFont="1" applyFill="1" applyBorder="1" applyAlignment="1">
      <alignment horizontal="justify" vertical="center" wrapText="1"/>
    </xf>
    <xf numFmtId="0" fontId="22" fillId="3" borderId="1" xfId="1" applyFont="1" applyFill="1" applyBorder="1" applyAlignment="1">
      <alignment horizontal="justify" vertical="center" wrapText="1"/>
    </xf>
    <xf numFmtId="44" fontId="22" fillId="3" borderId="1" xfId="12" applyFont="1" applyFill="1" applyBorder="1" applyAlignment="1">
      <alignment horizontal="center" vertical="center" wrapText="1"/>
    </xf>
    <xf numFmtId="44" fontId="21" fillId="3" borderId="1" xfId="12" applyFont="1" applyFill="1" applyBorder="1" applyAlignment="1">
      <alignment horizontal="center" vertical="center" wrapText="1"/>
    </xf>
    <xf numFmtId="44" fontId="22" fillId="3" borderId="1" xfId="12" applyFont="1" applyFill="1" applyBorder="1" applyAlignment="1">
      <alignment horizontal="justify" vertical="center" wrapText="1"/>
    </xf>
    <xf numFmtId="167" fontId="22" fillId="3" borderId="1" xfId="12" applyNumberFormat="1" applyFont="1" applyFill="1" applyBorder="1" applyAlignment="1">
      <alignment horizontal="right" vertical="center" wrapText="1"/>
    </xf>
    <xf numFmtId="44" fontId="24" fillId="3" borderId="0" xfId="12" applyFont="1" applyFill="1" applyAlignment="1">
      <alignment vertical="center"/>
    </xf>
    <xf numFmtId="49" fontId="22" fillId="3" borderId="1" xfId="1" applyNumberFormat="1" applyFont="1" applyFill="1" applyBorder="1" applyAlignment="1">
      <alignment horizontal="center" vertical="top" wrapText="1"/>
    </xf>
    <xf numFmtId="0" fontId="28" fillId="3" borderId="0" xfId="1" applyFont="1" applyFill="1" applyAlignment="1">
      <alignment vertical="center"/>
    </xf>
    <xf numFmtId="0" fontId="22" fillId="3" borderId="1" xfId="1" applyFont="1" applyFill="1" applyBorder="1" applyAlignment="1">
      <alignment horizontal="justify" wrapText="1"/>
    </xf>
    <xf numFmtId="49" fontId="22" fillId="3" borderId="0" xfId="1" applyNumberFormat="1" applyFont="1" applyFill="1" applyAlignment="1">
      <alignment horizontal="center" vertical="center" wrapText="1"/>
    </xf>
    <xf numFmtId="0" fontId="27" fillId="3" borderId="1" xfId="5" applyFont="1" applyFill="1" applyBorder="1" applyAlignment="1">
      <alignment horizontal="justify" vertical="center" wrapText="1"/>
    </xf>
    <xf numFmtId="49" fontId="22" fillId="3" borderId="12" xfId="1" applyNumberFormat="1" applyFont="1" applyFill="1" applyBorder="1" applyAlignment="1">
      <alignment horizontal="center" vertical="center" wrapText="1"/>
    </xf>
    <xf numFmtId="49" fontId="22" fillId="3" borderId="3" xfId="1" applyNumberFormat="1" applyFont="1" applyFill="1" applyBorder="1" applyAlignment="1">
      <alignment horizontal="center" vertical="center" wrapText="1"/>
    </xf>
    <xf numFmtId="49" fontId="21" fillId="3" borderId="12" xfId="1" applyNumberFormat="1" applyFont="1" applyFill="1" applyBorder="1" applyAlignment="1">
      <alignment horizontal="center" vertical="center" wrapText="1"/>
    </xf>
    <xf numFmtId="49" fontId="21" fillId="3" borderId="3" xfId="1" applyNumberFormat="1" applyFont="1" applyFill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justify" vertical="center" wrapText="1"/>
    </xf>
    <xf numFmtId="0" fontId="22" fillId="3" borderId="1" xfId="1" applyFont="1" applyFill="1" applyBorder="1" applyAlignment="1">
      <alignment horizontal="center" vertical="center" wrapText="1"/>
    </xf>
    <xf numFmtId="0" fontId="29" fillId="3" borderId="0" xfId="1" applyFont="1" applyFill="1" applyAlignment="1">
      <alignment vertical="center"/>
    </xf>
    <xf numFmtId="174" fontId="24" fillId="3" borderId="0" xfId="1" applyNumberFormat="1" applyFont="1" applyFill="1" applyAlignment="1">
      <alignment vertical="center"/>
    </xf>
    <xf numFmtId="49" fontId="22" fillId="3" borderId="1" xfId="2" applyNumberFormat="1" applyFont="1" applyFill="1" applyBorder="1" applyAlignment="1">
      <alignment horizontal="justify" vertical="center" wrapText="1"/>
    </xf>
    <xf numFmtId="167" fontId="22" fillId="3" borderId="1" xfId="1" applyNumberFormat="1" applyFont="1" applyFill="1" applyBorder="1" applyAlignment="1">
      <alignment horizontal="right" vertical="center"/>
    </xf>
    <xf numFmtId="49" fontId="22" fillId="3" borderId="0" xfId="1" applyNumberFormat="1" applyFont="1" applyFill="1" applyAlignment="1">
      <alignment horizontal="left" vertical="center"/>
    </xf>
    <xf numFmtId="49" fontId="22" fillId="3" borderId="0" xfId="1" applyNumberFormat="1" applyFont="1" applyFill="1" applyAlignment="1">
      <alignment horizontal="justify" vertical="center"/>
    </xf>
    <xf numFmtId="167" fontId="24" fillId="3" borderId="0" xfId="1" applyNumberFormat="1" applyFont="1" applyFill="1" applyAlignment="1">
      <alignment vertical="center"/>
    </xf>
    <xf numFmtId="172" fontId="24" fillId="3" borderId="0" xfId="1" applyNumberFormat="1" applyFont="1" applyFill="1" applyAlignment="1">
      <alignment vertical="center"/>
    </xf>
    <xf numFmtId="167" fontId="21" fillId="3" borderId="0" xfId="1" applyNumberFormat="1" applyFont="1" applyFill="1" applyAlignment="1">
      <alignment horizontal="right" vertical="center"/>
    </xf>
    <xf numFmtId="167" fontId="21" fillId="3" borderId="0" xfId="10" applyNumberFormat="1" applyFont="1" applyFill="1" applyAlignment="1">
      <alignment horizontal="right" wrapText="1"/>
    </xf>
    <xf numFmtId="170" fontId="24" fillId="3" borderId="0" xfId="7" applyNumberFormat="1" applyFont="1" applyFill="1" applyAlignment="1">
      <alignment vertical="center"/>
    </xf>
    <xf numFmtId="169" fontId="24" fillId="3" borderId="0" xfId="1" applyNumberFormat="1" applyFont="1" applyFill="1" applyAlignment="1">
      <alignment vertical="center"/>
    </xf>
    <xf numFmtId="171" fontId="24" fillId="3" borderId="0" xfId="1" applyNumberFormat="1" applyFont="1" applyFill="1" applyAlignment="1">
      <alignment vertical="center"/>
    </xf>
    <xf numFmtId="0" fontId="30" fillId="3" borderId="0" xfId="10" applyFont="1" applyFill="1" applyAlignment="1">
      <alignment vertical="center"/>
    </xf>
    <xf numFmtId="0" fontId="21" fillId="3" borderId="0" xfId="10" applyFont="1" applyFill="1" applyAlignment="1">
      <alignment vertical="center"/>
    </xf>
    <xf numFmtId="0" fontId="32" fillId="3" borderId="0" xfId="10" applyFont="1" applyFill="1" applyAlignment="1">
      <alignment vertical="center"/>
    </xf>
    <xf numFmtId="0" fontId="33" fillId="3" borderId="0" xfId="10" applyFont="1" applyFill="1" applyAlignment="1">
      <alignment vertical="center"/>
    </xf>
    <xf numFmtId="0" fontId="34" fillId="3" borderId="0" xfId="1" applyFont="1" applyFill="1" applyAlignment="1">
      <alignment vertical="center" wrapText="1"/>
    </xf>
    <xf numFmtId="0" fontId="35" fillId="3" borderId="4" xfId="0" applyFont="1" applyFill="1" applyBorder="1" applyAlignment="1">
      <alignment wrapText="1"/>
    </xf>
    <xf numFmtId="0" fontId="22" fillId="3" borderId="1" xfId="10" applyFont="1" applyFill="1" applyBorder="1" applyAlignment="1">
      <alignment horizontal="center" vertical="center" wrapText="1"/>
    </xf>
    <xf numFmtId="0" fontId="22" fillId="3" borderId="1" xfId="1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49" fontId="33" fillId="3" borderId="5" xfId="10" applyNumberFormat="1" applyFont="1" applyFill="1" applyBorder="1" applyAlignment="1">
      <alignment horizontal="center" vertical="center"/>
    </xf>
    <xf numFmtId="0" fontId="33" fillId="3" borderId="6" xfId="10" applyFont="1" applyFill="1" applyBorder="1" applyAlignment="1">
      <alignment horizontal="left" vertical="center"/>
    </xf>
    <xf numFmtId="167" fontId="33" fillId="3" borderId="6" xfId="10" applyNumberFormat="1" applyFont="1" applyFill="1" applyBorder="1" applyAlignment="1">
      <alignment vertical="center"/>
    </xf>
    <xf numFmtId="0" fontId="21" fillId="3" borderId="6" xfId="10" applyFont="1" applyFill="1" applyBorder="1" applyAlignment="1">
      <alignment vertical="center" wrapText="1"/>
    </xf>
    <xf numFmtId="0" fontId="21" fillId="3" borderId="6" xfId="10" applyFont="1" applyFill="1" applyBorder="1" applyAlignment="1">
      <alignment horizontal="left" wrapText="1"/>
    </xf>
    <xf numFmtId="167" fontId="21" fillId="3" borderId="6" xfId="10" applyNumberFormat="1" applyFont="1" applyFill="1" applyBorder="1" applyAlignment="1">
      <alignment horizontal="center" wrapText="1"/>
    </xf>
    <xf numFmtId="0" fontId="33" fillId="3" borderId="0" xfId="0" applyFont="1" applyFill="1" applyAlignment="1">
      <alignment horizontal="justify" vertical="center"/>
    </xf>
    <xf numFmtId="0" fontId="24" fillId="3" borderId="0" xfId="0" applyFont="1" applyFill="1"/>
    <xf numFmtId="0" fontId="33" fillId="3" borderId="0" xfId="0" applyFont="1" applyFill="1"/>
    <xf numFmtId="0" fontId="21" fillId="3" borderId="7" xfId="10" applyFont="1" applyFill="1" applyBorder="1" applyAlignment="1">
      <alignment vertical="center" wrapText="1"/>
    </xf>
    <xf numFmtId="0" fontId="21" fillId="3" borderId="2" xfId="10" applyFont="1" applyFill="1" applyBorder="1" applyAlignment="1">
      <alignment horizontal="left" wrapText="1"/>
    </xf>
    <xf numFmtId="167" fontId="21" fillId="3" borderId="8" xfId="10" applyNumberFormat="1" applyFont="1" applyFill="1" applyBorder="1" applyAlignment="1">
      <alignment horizontal="center" wrapText="1"/>
    </xf>
    <xf numFmtId="167" fontId="21" fillId="3" borderId="2" xfId="10" applyNumberFormat="1" applyFont="1" applyFill="1" applyBorder="1" applyAlignment="1">
      <alignment horizontal="center" wrapText="1"/>
    </xf>
    <xf numFmtId="167" fontId="21" fillId="3" borderId="9" xfId="10" applyNumberFormat="1" applyFont="1" applyFill="1" applyBorder="1" applyAlignment="1">
      <alignment horizontal="center" wrapText="1"/>
    </xf>
    <xf numFmtId="0" fontId="21" fillId="3" borderId="5" xfId="0" applyFont="1" applyFill="1" applyBorder="1" applyAlignment="1">
      <alignment vertical="center" wrapText="1"/>
    </xf>
    <xf numFmtId="0" fontId="21" fillId="3" borderId="6" xfId="0" applyFont="1" applyFill="1" applyBorder="1" applyAlignment="1">
      <alignment horizontal="left" wrapText="1"/>
    </xf>
    <xf numFmtId="167" fontId="21" fillId="3" borderId="0" xfId="10" applyNumberFormat="1" applyFont="1" applyFill="1" applyAlignment="1">
      <alignment horizontal="center" wrapText="1"/>
    </xf>
    <xf numFmtId="167" fontId="21" fillId="3" borderId="10" xfId="10" applyNumberFormat="1" applyFont="1" applyFill="1" applyBorder="1" applyAlignment="1">
      <alignment horizontal="center" wrapText="1"/>
    </xf>
    <xf numFmtId="0" fontId="21" fillId="3" borderId="11" xfId="0" applyFont="1" applyFill="1" applyBorder="1" applyAlignment="1">
      <alignment wrapText="1"/>
    </xf>
    <xf numFmtId="0" fontId="21" fillId="3" borderId="3" xfId="0" applyFont="1" applyFill="1" applyBorder="1" applyAlignment="1">
      <alignment horizontal="justify" wrapText="1"/>
    </xf>
    <xf numFmtId="167" fontId="21" fillId="3" borderId="4" xfId="10" applyNumberFormat="1" applyFont="1" applyFill="1" applyBorder="1" applyAlignment="1">
      <alignment horizontal="center" wrapText="1"/>
    </xf>
    <xf numFmtId="167" fontId="21" fillId="3" borderId="3" xfId="10" applyNumberFormat="1" applyFont="1" applyFill="1" applyBorder="1" applyAlignment="1">
      <alignment horizontal="center" wrapText="1"/>
    </xf>
    <xf numFmtId="167" fontId="21" fillId="3" borderId="12" xfId="10" applyNumberFormat="1" applyFont="1" applyFill="1" applyBorder="1" applyAlignment="1">
      <alignment horizontal="center" wrapText="1"/>
    </xf>
    <xf numFmtId="0" fontId="30" fillId="3" borderId="0" xfId="10" applyFont="1" applyFill="1" applyAlignment="1">
      <alignment horizontal="right" vertical="center"/>
    </xf>
    <xf numFmtId="167" fontId="24" fillId="3" borderId="0" xfId="0" applyNumberFormat="1" applyFont="1" applyFill="1"/>
    <xf numFmtId="167" fontId="30" fillId="3" borderId="0" xfId="10" applyNumberFormat="1" applyFont="1" applyFill="1" applyAlignment="1">
      <alignment vertical="center"/>
    </xf>
    <xf numFmtId="167" fontId="36" fillId="3" borderId="0" xfId="0" applyNumberFormat="1" applyFont="1" applyFill="1" applyAlignment="1">
      <alignment horizontal="center"/>
    </xf>
    <xf numFmtId="165" fontId="36" fillId="3" borderId="0" xfId="14" applyFont="1" applyFill="1" applyAlignment="1">
      <alignment vertical="center"/>
    </xf>
    <xf numFmtId="0" fontId="37" fillId="3" borderId="0" xfId="10" applyFont="1" applyFill="1" applyAlignment="1">
      <alignment vertical="center"/>
    </xf>
    <xf numFmtId="0" fontId="37" fillId="3" borderId="0" xfId="10" applyFont="1" applyFill="1" applyAlignment="1">
      <alignment horizontal="right" vertical="center"/>
    </xf>
    <xf numFmtId="167" fontId="38" fillId="3" borderId="0" xfId="10" applyNumberFormat="1" applyFont="1" applyFill="1" applyAlignment="1">
      <alignment horizontal="right" vertical="center"/>
    </xf>
    <xf numFmtId="167" fontId="35" fillId="3" borderId="0" xfId="10" applyNumberFormat="1" applyFont="1" applyFill="1" applyAlignment="1">
      <alignment horizontal="right" vertical="center"/>
    </xf>
    <xf numFmtId="167" fontId="38" fillId="3" borderId="0" xfId="14" applyNumberFormat="1" applyFont="1" applyFill="1" applyAlignment="1">
      <alignment horizontal="right" vertical="center"/>
    </xf>
    <xf numFmtId="167" fontId="38" fillId="3" borderId="0" xfId="0" applyNumberFormat="1" applyFont="1" applyFill="1" applyAlignment="1">
      <alignment horizontal="right" vertical="center"/>
    </xf>
    <xf numFmtId="0" fontId="2" fillId="3" borderId="0" xfId="0" applyFont="1" applyFill="1" applyAlignment="1">
      <alignment vertical="center"/>
    </xf>
    <xf numFmtId="49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vertical="center" wrapText="1"/>
    </xf>
    <xf numFmtId="0" fontId="1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167" fontId="2" fillId="3" borderId="1" xfId="4" applyNumberFormat="1" applyFont="1" applyFill="1" applyBorder="1" applyAlignment="1">
      <alignment horizontal="right" vertical="center"/>
    </xf>
    <xf numFmtId="49" fontId="3" fillId="3" borderId="1" xfId="5" applyNumberFormat="1" applyFont="1" applyFill="1" applyBorder="1" applyAlignment="1">
      <alignment horizontal="justify" wrapText="1"/>
    </xf>
    <xf numFmtId="49" fontId="3" fillId="3" borderId="1" xfId="5" applyNumberFormat="1" applyFont="1" applyFill="1" applyBorder="1" applyAlignment="1">
      <alignment horizontal="justify"/>
    </xf>
    <xf numFmtId="167" fontId="2" fillId="3" borderId="1" xfId="4" applyNumberFormat="1" applyFont="1" applyFill="1" applyBorder="1" applyAlignment="1">
      <alignment horizontal="right" vertical="center" wrapText="1"/>
    </xf>
    <xf numFmtId="0" fontId="3" fillId="3" borderId="1" xfId="5" applyFont="1" applyFill="1" applyBorder="1" applyAlignment="1">
      <alignment horizontal="justify" wrapText="1"/>
    </xf>
    <xf numFmtId="167" fontId="2" fillId="3" borderId="1" xfId="0" applyNumberFormat="1" applyFont="1" applyFill="1" applyBorder="1" applyAlignment="1">
      <alignment vertical="center"/>
    </xf>
    <xf numFmtId="0" fontId="3" fillId="3" borderId="1" xfId="5" applyFont="1" applyFill="1" applyBorder="1" applyAlignment="1">
      <alignment horizontal="justify"/>
    </xf>
    <xf numFmtId="167" fontId="3" fillId="3" borderId="1" xfId="0" applyNumberFormat="1" applyFont="1" applyFill="1" applyBorder="1" applyAlignment="1">
      <alignment vertical="center" wrapText="1"/>
    </xf>
    <xf numFmtId="0" fontId="3" fillId="3" borderId="2" xfId="5" applyFont="1" applyFill="1" applyBorder="1" applyAlignment="1">
      <alignment horizontal="justify" wrapText="1"/>
    </xf>
    <xf numFmtId="0" fontId="3" fillId="3" borderId="1" xfId="15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3" fillId="3" borderId="1" xfId="5" applyFont="1" applyFill="1" applyBorder="1" applyAlignment="1">
      <alignment horizontal="left" wrapText="1"/>
    </xf>
    <xf numFmtId="0" fontId="15" fillId="3" borderId="0" xfId="0" applyFont="1" applyFill="1" applyAlignment="1">
      <alignment vertical="center"/>
    </xf>
    <xf numFmtId="167" fontId="3" fillId="3" borderId="1" xfId="0" applyNumberFormat="1" applyFont="1" applyFill="1" applyBorder="1"/>
    <xf numFmtId="49" fontId="3" fillId="3" borderId="1" xfId="0" applyNumberFormat="1" applyFont="1" applyFill="1" applyBorder="1" applyAlignment="1">
      <alignment horizontal="left" vertical="center" wrapText="1"/>
    </xf>
    <xf numFmtId="167" fontId="2" fillId="3" borderId="1" xfId="0" applyNumberFormat="1" applyFont="1" applyFill="1" applyBorder="1" applyAlignment="1">
      <alignment horizontal="right" vertical="center"/>
    </xf>
    <xf numFmtId="167" fontId="8" fillId="3" borderId="13" xfId="0" applyNumberFormat="1" applyFont="1" applyFill="1" applyBorder="1" applyAlignment="1">
      <alignment vertical="center"/>
    </xf>
    <xf numFmtId="167" fontId="8" fillId="3" borderId="14" xfId="0" applyNumberFormat="1" applyFont="1" applyFill="1" applyBorder="1" applyAlignment="1">
      <alignment vertical="center"/>
    </xf>
    <xf numFmtId="167" fontId="8" fillId="3" borderId="15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horizontal="right" vertical="center"/>
    </xf>
    <xf numFmtId="4" fontId="18" fillId="3" borderId="1" xfId="0" applyNumberFormat="1" applyFont="1" applyFill="1" applyBorder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176" fontId="39" fillId="0" borderId="0" xfId="7" applyNumberFormat="1" applyFont="1" applyFill="1" applyAlignment="1">
      <alignment vertical="center"/>
    </xf>
    <xf numFmtId="167" fontId="21" fillId="5" borderId="1" xfId="1" applyNumberFormat="1" applyFont="1" applyFill="1" applyBorder="1" applyAlignment="1">
      <alignment horizontal="right" vertical="center" wrapText="1"/>
    </xf>
    <xf numFmtId="49" fontId="22" fillId="0" borderId="1" xfId="1" applyNumberFormat="1" applyFont="1" applyBorder="1" applyAlignment="1">
      <alignment horizontal="center" vertical="center" wrapText="1"/>
    </xf>
    <xf numFmtId="49" fontId="21" fillId="0" borderId="1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" fillId="0" borderId="13" xfId="2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7" fontId="2" fillId="0" borderId="1" xfId="0" applyNumberFormat="1" applyFont="1" applyBorder="1" applyAlignment="1">
      <alignment horizontal="center" wrapText="1"/>
    </xf>
    <xf numFmtId="167" fontId="2" fillId="0" borderId="1" xfId="0" applyNumberFormat="1" applyFont="1" applyBorder="1" applyAlignment="1">
      <alignment horizontal="right" wrapText="1"/>
    </xf>
    <xf numFmtId="0" fontId="3" fillId="0" borderId="13" xfId="0" applyFont="1" applyBorder="1" applyAlignment="1">
      <alignment wrapText="1"/>
    </xf>
    <xf numFmtId="0" fontId="3" fillId="0" borderId="1" xfId="0" applyFont="1" applyBorder="1" applyAlignment="1">
      <alignment wrapText="1"/>
    </xf>
    <xf numFmtId="167" fontId="3" fillId="0" borderId="1" xfId="0" applyNumberFormat="1" applyFont="1" applyBorder="1" applyAlignment="1">
      <alignment horizontal="center" wrapText="1"/>
    </xf>
    <xf numFmtId="167" fontId="3" fillId="0" borderId="1" xfId="0" applyNumberFormat="1" applyFont="1" applyBorder="1" applyAlignment="1">
      <alignment horizontal="right" wrapText="1"/>
    </xf>
    <xf numFmtId="0" fontId="3" fillId="0" borderId="1" xfId="0" applyFont="1" applyBorder="1"/>
    <xf numFmtId="167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wrapText="1"/>
    </xf>
    <xf numFmtId="0" fontId="40" fillId="0" borderId="1" xfId="0" applyFont="1" applyBorder="1" applyAlignment="1">
      <alignment horizontal="right" vertical="center" wrapText="1"/>
    </xf>
    <xf numFmtId="0" fontId="2" fillId="0" borderId="13" xfId="0" applyFont="1" applyBorder="1"/>
    <xf numFmtId="0" fontId="3" fillId="0" borderId="13" xfId="0" applyFont="1" applyBorder="1"/>
    <xf numFmtId="167" fontId="2" fillId="0" borderId="13" xfId="0" applyNumberFormat="1" applyFont="1" applyBorder="1" applyAlignment="1">
      <alignment horizontal="center" wrapText="1"/>
    </xf>
    <xf numFmtId="167" fontId="3" fillId="0" borderId="13" xfId="0" applyNumberFormat="1" applyFont="1" applyBorder="1" applyAlignment="1">
      <alignment horizontal="center" wrapText="1"/>
    </xf>
    <xf numFmtId="0" fontId="2" fillId="0" borderId="16" xfId="0" applyFont="1" applyBorder="1"/>
    <xf numFmtId="167" fontId="2" fillId="0" borderId="13" xfId="0" applyNumberFormat="1" applyFont="1" applyBorder="1" applyAlignment="1">
      <alignment horizontal="center"/>
    </xf>
    <xf numFmtId="0" fontId="3" fillId="0" borderId="16" xfId="0" applyFont="1" applyBorder="1"/>
    <xf numFmtId="167" fontId="3" fillId="0" borderId="13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wrapText="1"/>
    </xf>
    <xf numFmtId="49" fontId="3" fillId="0" borderId="13" xfId="0" applyNumberFormat="1" applyFont="1" applyBorder="1" applyAlignment="1">
      <alignment wrapText="1"/>
    </xf>
    <xf numFmtId="0" fontId="16" fillId="4" borderId="0" xfId="0" applyFont="1" applyFill="1" applyAlignment="1">
      <alignment horizontal="right" vertical="center"/>
    </xf>
    <xf numFmtId="167" fontId="16" fillId="4" borderId="0" xfId="0" applyNumberFormat="1" applyFont="1" applyFill="1" applyAlignment="1">
      <alignment vertical="center"/>
    </xf>
    <xf numFmtId="167" fontId="16" fillId="4" borderId="0" xfId="0" applyNumberFormat="1" applyFont="1" applyFill="1" applyAlignment="1">
      <alignment horizontal="right" vertical="center"/>
    </xf>
    <xf numFmtId="167" fontId="16" fillId="0" borderId="0" xfId="0" applyNumberFormat="1" applyFont="1" applyAlignment="1">
      <alignment horizontal="right" vertical="center"/>
    </xf>
    <xf numFmtId="0" fontId="39" fillId="0" borderId="0" xfId="0" applyFont="1" applyAlignment="1">
      <alignment horizontal="right" vertical="center" wrapText="1"/>
    </xf>
    <xf numFmtId="167" fontId="39" fillId="0" borderId="0" xfId="0" applyNumberFormat="1" applyFont="1" applyAlignment="1">
      <alignment vertical="center"/>
    </xf>
    <xf numFmtId="167" fontId="39" fillId="0" borderId="0" xfId="0" applyNumberFormat="1" applyFont="1" applyAlignment="1">
      <alignment horizontal="right" vertical="center"/>
    </xf>
    <xf numFmtId="175" fontId="20" fillId="0" borderId="0" xfId="0" applyNumberFormat="1" applyFont="1" applyAlignment="1">
      <alignment horizontal="right" vertical="center"/>
    </xf>
    <xf numFmtId="176" fontId="39" fillId="0" borderId="0" xfId="7" applyNumberFormat="1" applyFont="1" applyFill="1" applyAlignment="1">
      <alignment horizontal="right" vertical="center"/>
    </xf>
    <xf numFmtId="167" fontId="3" fillId="0" borderId="0" xfId="0" applyNumberFormat="1" applyFont="1" applyAlignment="1">
      <alignment vertical="center"/>
    </xf>
    <xf numFmtId="172" fontId="3" fillId="0" borderId="0" xfId="0" applyNumberFormat="1" applyFont="1" applyAlignment="1">
      <alignment horizontal="right" vertical="center"/>
    </xf>
    <xf numFmtId="0" fontId="21" fillId="0" borderId="0" xfId="2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7" fontId="22" fillId="0" borderId="1" xfId="0" applyNumberFormat="1" applyFont="1" applyBorder="1" applyAlignment="1">
      <alignment horizontal="right" vertical="center" wrapText="1"/>
    </xf>
    <xf numFmtId="167" fontId="21" fillId="0" borderId="1" xfId="1" applyNumberFormat="1" applyFont="1" applyBorder="1" applyAlignment="1">
      <alignment horizontal="right" vertical="center" wrapText="1"/>
    </xf>
    <xf numFmtId="167" fontId="22" fillId="0" borderId="1" xfId="1" applyNumberFormat="1" applyFont="1" applyBorder="1" applyAlignment="1">
      <alignment horizontal="right" vertical="center" wrapText="1"/>
    </xf>
    <xf numFmtId="169" fontId="21" fillId="0" borderId="1" xfId="1" applyNumberFormat="1" applyFont="1" applyBorder="1" applyAlignment="1">
      <alignment horizontal="right" vertical="center" wrapText="1"/>
    </xf>
    <xf numFmtId="49" fontId="27" fillId="0" borderId="1" xfId="1" applyNumberFormat="1" applyFont="1" applyBorder="1" applyAlignment="1">
      <alignment horizontal="center" vertical="center"/>
    </xf>
    <xf numFmtId="167" fontId="22" fillId="0" borderId="1" xfId="12" applyNumberFormat="1" applyFont="1" applyFill="1" applyBorder="1" applyAlignment="1">
      <alignment horizontal="right" vertical="center" wrapText="1"/>
    </xf>
    <xf numFmtId="167" fontId="22" fillId="0" borderId="1" xfId="1" applyNumberFormat="1" applyFont="1" applyBorder="1" applyAlignment="1">
      <alignment horizontal="right" vertical="center"/>
    </xf>
    <xf numFmtId="167" fontId="24" fillId="0" borderId="0" xfId="1" applyNumberFormat="1" applyFont="1" applyAlignment="1">
      <alignment vertical="center"/>
    </xf>
    <xf numFmtId="167" fontId="21" fillId="0" borderId="0" xfId="1" applyNumberFormat="1" applyFont="1" applyAlignment="1">
      <alignment horizontal="right" vertical="center"/>
    </xf>
    <xf numFmtId="0" fontId="24" fillId="0" borderId="0" xfId="1" applyFont="1" applyAlignment="1">
      <alignment vertical="center"/>
    </xf>
    <xf numFmtId="167" fontId="21" fillId="0" borderId="0" xfId="10" applyNumberFormat="1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2" fillId="3" borderId="0" xfId="0" applyFont="1" applyFill="1" applyAlignment="1">
      <alignment horizontal="right" vertical="center" wrapText="1"/>
    </xf>
    <xf numFmtId="0" fontId="21" fillId="3" borderId="0" xfId="0" applyFont="1" applyFill="1" applyAlignment="1">
      <alignment horizontal="righ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2" fillId="3" borderId="0" xfId="0" applyFont="1" applyFill="1" applyAlignment="1">
      <alignment horizontal="center" vertical="center" wrapText="1"/>
    </xf>
    <xf numFmtId="49" fontId="22" fillId="3" borderId="1" xfId="1" applyNumberFormat="1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49" fontId="22" fillId="3" borderId="2" xfId="1" applyNumberFormat="1" applyFont="1" applyFill="1" applyBorder="1" applyAlignment="1">
      <alignment horizontal="center" vertical="center" wrapText="1"/>
    </xf>
    <xf numFmtId="49" fontId="22" fillId="3" borderId="3" xfId="1" applyNumberFormat="1" applyFont="1" applyFill="1" applyBorder="1" applyAlignment="1">
      <alignment horizontal="center" vertical="center" wrapText="1"/>
    </xf>
    <xf numFmtId="49" fontId="27" fillId="3" borderId="2" xfId="1" applyNumberFormat="1" applyFont="1" applyFill="1" applyBorder="1" applyAlignment="1">
      <alignment horizontal="center" vertical="center" wrapText="1"/>
    </xf>
    <xf numFmtId="49" fontId="27" fillId="3" borderId="3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center" vertical="center" wrapText="1"/>
    </xf>
    <xf numFmtId="0" fontId="26" fillId="3" borderId="1" xfId="1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/>
    </xf>
    <xf numFmtId="49" fontId="22" fillId="0" borderId="2" xfId="1" applyNumberFormat="1" applyFont="1" applyBorder="1" applyAlignment="1">
      <alignment horizontal="center" vertical="center" wrapText="1"/>
    </xf>
    <xf numFmtId="49" fontId="22" fillId="0" borderId="3" xfId="1" applyNumberFormat="1" applyFont="1" applyBorder="1" applyAlignment="1">
      <alignment horizontal="center" vertical="center" wrapText="1"/>
    </xf>
    <xf numFmtId="0" fontId="22" fillId="3" borderId="0" xfId="1" applyFont="1" applyFill="1" applyAlignment="1">
      <alignment horizontal="center" vertical="center" wrapText="1"/>
    </xf>
    <xf numFmtId="49" fontId="22" fillId="3" borderId="1" xfId="1" applyNumberFormat="1" applyFont="1" applyFill="1" applyBorder="1" applyAlignment="1">
      <alignment horizontal="left" vertical="center"/>
    </xf>
    <xf numFmtId="0" fontId="22" fillId="3" borderId="0" xfId="10" applyFont="1" applyFill="1" applyAlignment="1">
      <alignment horizontal="center" vertical="center" wrapText="1"/>
    </xf>
    <xf numFmtId="0" fontId="31" fillId="3" borderId="0" xfId="10" applyFont="1" applyFill="1" applyAlignment="1">
      <alignment horizontal="center" vertical="center"/>
    </xf>
    <xf numFmtId="0" fontId="23" fillId="3" borderId="2" xfId="10" applyFont="1" applyFill="1" applyBorder="1" applyAlignment="1">
      <alignment horizontal="center" wrapText="1"/>
    </xf>
    <xf numFmtId="0" fontId="23" fillId="3" borderId="3" xfId="10" applyFont="1" applyFill="1" applyBorder="1" applyAlignment="1">
      <alignment horizontal="center" wrapText="1"/>
    </xf>
    <xf numFmtId="0" fontId="22" fillId="3" borderId="1" xfId="10" applyFont="1" applyFill="1" applyBorder="1" applyAlignment="1">
      <alignment horizontal="justify" wrapText="1"/>
    </xf>
    <xf numFmtId="167" fontId="22" fillId="3" borderId="2" xfId="10" applyNumberFormat="1" applyFont="1" applyFill="1" applyBorder="1" applyAlignment="1">
      <alignment horizontal="center" wrapText="1"/>
    </xf>
    <xf numFmtId="167" fontId="22" fillId="3" borderId="3" xfId="10" applyNumberFormat="1" applyFont="1" applyFill="1" applyBorder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</cellXfs>
  <cellStyles count="17">
    <cellStyle name="Денежный" xfId="12" builtinId="4"/>
    <cellStyle name="Обычный" xfId="0" builtinId="0"/>
    <cellStyle name="Обычный 12" xfId="3" xr:uid="{00000000-0005-0000-0000-000002000000}"/>
    <cellStyle name="Обычный 13 10" xfId="1" xr:uid="{00000000-0005-0000-0000-000003000000}"/>
    <cellStyle name="Обычный 13 4 3 2" xfId="11" xr:uid="{00000000-0005-0000-0000-000004000000}"/>
    <cellStyle name="Обычный 2" xfId="16" xr:uid="{00000000-0005-0000-0000-000005000000}"/>
    <cellStyle name="Обычный 20" xfId="5" xr:uid="{00000000-0005-0000-0000-000006000000}"/>
    <cellStyle name="Обычный 5 2" xfId="15" xr:uid="{00000000-0005-0000-0000-000007000000}"/>
    <cellStyle name="Обычный_к думе 2009-2011 г. 2" xfId="2" xr:uid="{00000000-0005-0000-0000-000008000000}"/>
    <cellStyle name="Обычный_прил.3,5,7  к реш.  Расходы 2009-2011" xfId="10" xr:uid="{00000000-0005-0000-0000-000009000000}"/>
    <cellStyle name="Обычный_прил.4,6,8-11 к реш.  Расходы 2009-2011" xfId="13" xr:uid="{00000000-0005-0000-0000-00000A000000}"/>
    <cellStyle name="Процентный 2" xfId="7" xr:uid="{00000000-0005-0000-0000-00000B000000}"/>
    <cellStyle name="Финансовый" xfId="14" builtinId="3"/>
    <cellStyle name="Финансовый 2" xfId="4" xr:uid="{00000000-0005-0000-0000-00000D000000}"/>
    <cellStyle name="Финансовый 2 2" xfId="6" xr:uid="{00000000-0005-0000-0000-00000E000000}"/>
    <cellStyle name="Финансовый 2 2 2" xfId="9" xr:uid="{00000000-0005-0000-0000-00000F000000}"/>
    <cellStyle name="Финансовый 2 3" xfId="8" xr:uid="{00000000-0005-0000-0000-000010000000}"/>
  </cellStyles>
  <dxfs count="0"/>
  <tableStyles count="0" defaultTableStyle="TableStyleMedium2" defaultPivotStyle="PivotStyleLight16"/>
  <colors>
    <mruColors>
      <color rgb="FFFFCCFF"/>
      <color rgb="FF66FF99"/>
      <color rgb="FFFF99FF"/>
      <color rgb="FFFFFFCC"/>
      <color rgb="FF0000FF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O79"/>
  <sheetViews>
    <sheetView workbookViewId="0">
      <selection activeCell="A12" sqref="A12:M12"/>
    </sheetView>
  </sheetViews>
  <sheetFormatPr defaultRowHeight="15.75" x14ac:dyDescent="0.2"/>
  <cols>
    <col min="1" max="1" width="24.42578125" style="199" customWidth="1"/>
    <col min="2" max="2" width="104.28515625" style="199" customWidth="1"/>
    <col min="3" max="3" width="0.140625" style="199" hidden="1" customWidth="1"/>
    <col min="4" max="4" width="8.140625" style="199" hidden="1" customWidth="1"/>
    <col min="5" max="5" width="13.5703125" style="200" hidden="1" customWidth="1"/>
    <col min="6" max="6" width="11.5703125" style="200" hidden="1" customWidth="1"/>
    <col min="7" max="7" width="13.7109375" style="200" customWidth="1"/>
    <col min="8" max="8" width="12.5703125" style="200" hidden="1" customWidth="1"/>
    <col min="9" max="9" width="11.28515625" style="200" hidden="1" customWidth="1"/>
    <col min="10" max="10" width="13.28515625" style="200" customWidth="1"/>
    <col min="11" max="11" width="12.7109375" style="200" hidden="1" customWidth="1"/>
    <col min="12" max="12" width="11.140625" style="200" hidden="1" customWidth="1"/>
    <col min="13" max="13" width="13.5703125" style="200" customWidth="1"/>
    <col min="14" max="256" width="9.140625" style="199"/>
    <col min="257" max="257" width="6.28515625" style="199" customWidth="1"/>
    <col min="258" max="258" width="24" style="199" customWidth="1"/>
    <col min="259" max="259" width="121.28515625" style="199" customWidth="1"/>
    <col min="260" max="262" width="15.7109375" style="199" customWidth="1"/>
    <col min="263" max="263" width="25.5703125" style="199" customWidth="1"/>
    <col min="264" max="264" width="23.5703125" style="199" customWidth="1"/>
    <col min="265" max="512" width="9.140625" style="199"/>
    <col min="513" max="513" width="6.28515625" style="199" customWidth="1"/>
    <col min="514" max="514" width="24" style="199" customWidth="1"/>
    <col min="515" max="515" width="121.28515625" style="199" customWidth="1"/>
    <col min="516" max="518" width="15.7109375" style="199" customWidth="1"/>
    <col min="519" max="519" width="25.5703125" style="199" customWidth="1"/>
    <col min="520" max="520" width="23.5703125" style="199" customWidth="1"/>
    <col min="521" max="768" width="9.140625" style="199"/>
    <col min="769" max="769" width="6.28515625" style="199" customWidth="1"/>
    <col min="770" max="770" width="24" style="199" customWidth="1"/>
    <col min="771" max="771" width="121.28515625" style="199" customWidth="1"/>
    <col min="772" max="774" width="15.7109375" style="199" customWidth="1"/>
    <col min="775" max="775" width="25.5703125" style="199" customWidth="1"/>
    <col min="776" max="776" width="23.5703125" style="199" customWidth="1"/>
    <col min="777" max="1024" width="9.140625" style="199"/>
    <col min="1025" max="1025" width="6.28515625" style="199" customWidth="1"/>
    <col min="1026" max="1026" width="24" style="199" customWidth="1"/>
    <col min="1027" max="1027" width="121.28515625" style="199" customWidth="1"/>
    <col min="1028" max="1030" width="15.7109375" style="199" customWidth="1"/>
    <col min="1031" max="1031" width="25.5703125" style="199" customWidth="1"/>
    <col min="1032" max="1032" width="23.5703125" style="199" customWidth="1"/>
    <col min="1033" max="1280" width="9.140625" style="199"/>
    <col min="1281" max="1281" width="6.28515625" style="199" customWidth="1"/>
    <col min="1282" max="1282" width="24" style="199" customWidth="1"/>
    <col min="1283" max="1283" width="121.28515625" style="199" customWidth="1"/>
    <col min="1284" max="1286" width="15.7109375" style="199" customWidth="1"/>
    <col min="1287" max="1287" width="25.5703125" style="199" customWidth="1"/>
    <col min="1288" max="1288" width="23.5703125" style="199" customWidth="1"/>
    <col min="1289" max="1536" width="9.140625" style="199"/>
    <col min="1537" max="1537" width="6.28515625" style="199" customWidth="1"/>
    <col min="1538" max="1538" width="24" style="199" customWidth="1"/>
    <col min="1539" max="1539" width="121.28515625" style="199" customWidth="1"/>
    <col min="1540" max="1542" width="15.7109375" style="199" customWidth="1"/>
    <col min="1543" max="1543" width="25.5703125" style="199" customWidth="1"/>
    <col min="1544" max="1544" width="23.5703125" style="199" customWidth="1"/>
    <col min="1545" max="1792" width="9.140625" style="199"/>
    <col min="1793" max="1793" width="6.28515625" style="199" customWidth="1"/>
    <col min="1794" max="1794" width="24" style="199" customWidth="1"/>
    <col min="1795" max="1795" width="121.28515625" style="199" customWidth="1"/>
    <col min="1796" max="1798" width="15.7109375" style="199" customWidth="1"/>
    <col min="1799" max="1799" width="25.5703125" style="199" customWidth="1"/>
    <col min="1800" max="1800" width="23.5703125" style="199" customWidth="1"/>
    <col min="1801" max="2048" width="9.140625" style="199"/>
    <col min="2049" max="2049" width="6.28515625" style="199" customWidth="1"/>
    <col min="2050" max="2050" width="24" style="199" customWidth="1"/>
    <col min="2051" max="2051" width="121.28515625" style="199" customWidth="1"/>
    <col min="2052" max="2054" width="15.7109375" style="199" customWidth="1"/>
    <col min="2055" max="2055" width="25.5703125" style="199" customWidth="1"/>
    <col min="2056" max="2056" width="23.5703125" style="199" customWidth="1"/>
    <col min="2057" max="2304" width="9.140625" style="199"/>
    <col min="2305" max="2305" width="6.28515625" style="199" customWidth="1"/>
    <col min="2306" max="2306" width="24" style="199" customWidth="1"/>
    <col min="2307" max="2307" width="121.28515625" style="199" customWidth="1"/>
    <col min="2308" max="2310" width="15.7109375" style="199" customWidth="1"/>
    <col min="2311" max="2311" width="25.5703125" style="199" customWidth="1"/>
    <col min="2312" max="2312" width="23.5703125" style="199" customWidth="1"/>
    <col min="2313" max="2560" width="9.140625" style="199"/>
    <col min="2561" max="2561" width="6.28515625" style="199" customWidth="1"/>
    <col min="2562" max="2562" width="24" style="199" customWidth="1"/>
    <col min="2563" max="2563" width="121.28515625" style="199" customWidth="1"/>
    <col min="2564" max="2566" width="15.7109375" style="199" customWidth="1"/>
    <col min="2567" max="2567" width="25.5703125" style="199" customWidth="1"/>
    <col min="2568" max="2568" width="23.5703125" style="199" customWidth="1"/>
    <col min="2569" max="2816" width="9.140625" style="199"/>
    <col min="2817" max="2817" width="6.28515625" style="199" customWidth="1"/>
    <col min="2818" max="2818" width="24" style="199" customWidth="1"/>
    <col min="2819" max="2819" width="121.28515625" style="199" customWidth="1"/>
    <col min="2820" max="2822" width="15.7109375" style="199" customWidth="1"/>
    <col min="2823" max="2823" width="25.5703125" style="199" customWidth="1"/>
    <col min="2824" max="2824" width="23.5703125" style="199" customWidth="1"/>
    <col min="2825" max="3072" width="9.140625" style="199"/>
    <col min="3073" max="3073" width="6.28515625" style="199" customWidth="1"/>
    <col min="3074" max="3074" width="24" style="199" customWidth="1"/>
    <col min="3075" max="3075" width="121.28515625" style="199" customWidth="1"/>
    <col min="3076" max="3078" width="15.7109375" style="199" customWidth="1"/>
    <col min="3079" max="3079" width="25.5703125" style="199" customWidth="1"/>
    <col min="3080" max="3080" width="23.5703125" style="199" customWidth="1"/>
    <col min="3081" max="3328" width="9.140625" style="199"/>
    <col min="3329" max="3329" width="6.28515625" style="199" customWidth="1"/>
    <col min="3330" max="3330" width="24" style="199" customWidth="1"/>
    <col min="3331" max="3331" width="121.28515625" style="199" customWidth="1"/>
    <col min="3332" max="3334" width="15.7109375" style="199" customWidth="1"/>
    <col min="3335" max="3335" width="25.5703125" style="199" customWidth="1"/>
    <col min="3336" max="3336" width="23.5703125" style="199" customWidth="1"/>
    <col min="3337" max="3584" width="9.140625" style="199"/>
    <col min="3585" max="3585" width="6.28515625" style="199" customWidth="1"/>
    <col min="3586" max="3586" width="24" style="199" customWidth="1"/>
    <col min="3587" max="3587" width="121.28515625" style="199" customWidth="1"/>
    <col min="3588" max="3590" width="15.7109375" style="199" customWidth="1"/>
    <col min="3591" max="3591" width="25.5703125" style="199" customWidth="1"/>
    <col min="3592" max="3592" width="23.5703125" style="199" customWidth="1"/>
    <col min="3593" max="3840" width="9.140625" style="199"/>
    <col min="3841" max="3841" width="6.28515625" style="199" customWidth="1"/>
    <col min="3842" max="3842" width="24" style="199" customWidth="1"/>
    <col min="3843" max="3843" width="121.28515625" style="199" customWidth="1"/>
    <col min="3844" max="3846" width="15.7109375" style="199" customWidth="1"/>
    <col min="3847" max="3847" width="25.5703125" style="199" customWidth="1"/>
    <col min="3848" max="3848" width="23.5703125" style="199" customWidth="1"/>
    <col min="3849" max="4096" width="9.140625" style="199"/>
    <col min="4097" max="4097" width="6.28515625" style="199" customWidth="1"/>
    <col min="4098" max="4098" width="24" style="199" customWidth="1"/>
    <col min="4099" max="4099" width="121.28515625" style="199" customWidth="1"/>
    <col min="4100" max="4102" width="15.7109375" style="199" customWidth="1"/>
    <col min="4103" max="4103" width="25.5703125" style="199" customWidth="1"/>
    <col min="4104" max="4104" width="23.5703125" style="199" customWidth="1"/>
    <col min="4105" max="4352" width="9.140625" style="199"/>
    <col min="4353" max="4353" width="6.28515625" style="199" customWidth="1"/>
    <col min="4354" max="4354" width="24" style="199" customWidth="1"/>
    <col min="4355" max="4355" width="121.28515625" style="199" customWidth="1"/>
    <col min="4356" max="4358" width="15.7109375" style="199" customWidth="1"/>
    <col min="4359" max="4359" width="25.5703125" style="199" customWidth="1"/>
    <col min="4360" max="4360" width="23.5703125" style="199" customWidth="1"/>
    <col min="4361" max="4608" width="9.140625" style="199"/>
    <col min="4609" max="4609" width="6.28515625" style="199" customWidth="1"/>
    <col min="4610" max="4610" width="24" style="199" customWidth="1"/>
    <col min="4611" max="4611" width="121.28515625" style="199" customWidth="1"/>
    <col min="4612" max="4614" width="15.7109375" style="199" customWidth="1"/>
    <col min="4615" max="4615" width="25.5703125" style="199" customWidth="1"/>
    <col min="4616" max="4616" width="23.5703125" style="199" customWidth="1"/>
    <col min="4617" max="4864" width="9.140625" style="199"/>
    <col min="4865" max="4865" width="6.28515625" style="199" customWidth="1"/>
    <col min="4866" max="4866" width="24" style="199" customWidth="1"/>
    <col min="4867" max="4867" width="121.28515625" style="199" customWidth="1"/>
    <col min="4868" max="4870" width="15.7109375" style="199" customWidth="1"/>
    <col min="4871" max="4871" width="25.5703125" style="199" customWidth="1"/>
    <col min="4872" max="4872" width="23.5703125" style="199" customWidth="1"/>
    <col min="4873" max="5120" width="9.140625" style="199"/>
    <col min="5121" max="5121" width="6.28515625" style="199" customWidth="1"/>
    <col min="5122" max="5122" width="24" style="199" customWidth="1"/>
    <col min="5123" max="5123" width="121.28515625" style="199" customWidth="1"/>
    <col min="5124" max="5126" width="15.7109375" style="199" customWidth="1"/>
    <col min="5127" max="5127" width="25.5703125" style="199" customWidth="1"/>
    <col min="5128" max="5128" width="23.5703125" style="199" customWidth="1"/>
    <col min="5129" max="5376" width="9.140625" style="199"/>
    <col min="5377" max="5377" width="6.28515625" style="199" customWidth="1"/>
    <col min="5378" max="5378" width="24" style="199" customWidth="1"/>
    <col min="5379" max="5379" width="121.28515625" style="199" customWidth="1"/>
    <col min="5380" max="5382" width="15.7109375" style="199" customWidth="1"/>
    <col min="5383" max="5383" width="25.5703125" style="199" customWidth="1"/>
    <col min="5384" max="5384" width="23.5703125" style="199" customWidth="1"/>
    <col min="5385" max="5632" width="9.140625" style="199"/>
    <col min="5633" max="5633" width="6.28515625" style="199" customWidth="1"/>
    <col min="5634" max="5634" width="24" style="199" customWidth="1"/>
    <col min="5635" max="5635" width="121.28515625" style="199" customWidth="1"/>
    <col min="5636" max="5638" width="15.7109375" style="199" customWidth="1"/>
    <col min="5639" max="5639" width="25.5703125" style="199" customWidth="1"/>
    <col min="5640" max="5640" width="23.5703125" style="199" customWidth="1"/>
    <col min="5641" max="5888" width="9.140625" style="199"/>
    <col min="5889" max="5889" width="6.28515625" style="199" customWidth="1"/>
    <col min="5890" max="5890" width="24" style="199" customWidth="1"/>
    <col min="5891" max="5891" width="121.28515625" style="199" customWidth="1"/>
    <col min="5892" max="5894" width="15.7109375" style="199" customWidth="1"/>
    <col min="5895" max="5895" width="25.5703125" style="199" customWidth="1"/>
    <col min="5896" max="5896" width="23.5703125" style="199" customWidth="1"/>
    <col min="5897" max="6144" width="9.140625" style="199"/>
    <col min="6145" max="6145" width="6.28515625" style="199" customWidth="1"/>
    <col min="6146" max="6146" width="24" style="199" customWidth="1"/>
    <col min="6147" max="6147" width="121.28515625" style="199" customWidth="1"/>
    <col min="6148" max="6150" width="15.7109375" style="199" customWidth="1"/>
    <col min="6151" max="6151" width="25.5703125" style="199" customWidth="1"/>
    <col min="6152" max="6152" width="23.5703125" style="199" customWidth="1"/>
    <col min="6153" max="6400" width="9.140625" style="199"/>
    <col min="6401" max="6401" width="6.28515625" style="199" customWidth="1"/>
    <col min="6402" max="6402" width="24" style="199" customWidth="1"/>
    <col min="6403" max="6403" width="121.28515625" style="199" customWidth="1"/>
    <col min="6404" max="6406" width="15.7109375" style="199" customWidth="1"/>
    <col min="6407" max="6407" width="25.5703125" style="199" customWidth="1"/>
    <col min="6408" max="6408" width="23.5703125" style="199" customWidth="1"/>
    <col min="6409" max="6656" width="9.140625" style="199"/>
    <col min="6657" max="6657" width="6.28515625" style="199" customWidth="1"/>
    <col min="6658" max="6658" width="24" style="199" customWidth="1"/>
    <col min="6659" max="6659" width="121.28515625" style="199" customWidth="1"/>
    <col min="6660" max="6662" width="15.7109375" style="199" customWidth="1"/>
    <col min="6663" max="6663" width="25.5703125" style="199" customWidth="1"/>
    <col min="6664" max="6664" width="23.5703125" style="199" customWidth="1"/>
    <col min="6665" max="6912" width="9.140625" style="199"/>
    <col min="6913" max="6913" width="6.28515625" style="199" customWidth="1"/>
    <col min="6914" max="6914" width="24" style="199" customWidth="1"/>
    <col min="6915" max="6915" width="121.28515625" style="199" customWidth="1"/>
    <col min="6916" max="6918" width="15.7109375" style="199" customWidth="1"/>
    <col min="6919" max="6919" width="25.5703125" style="199" customWidth="1"/>
    <col min="6920" max="6920" width="23.5703125" style="199" customWidth="1"/>
    <col min="6921" max="7168" width="9.140625" style="199"/>
    <col min="7169" max="7169" width="6.28515625" style="199" customWidth="1"/>
    <col min="7170" max="7170" width="24" style="199" customWidth="1"/>
    <col min="7171" max="7171" width="121.28515625" style="199" customWidth="1"/>
    <col min="7172" max="7174" width="15.7109375" style="199" customWidth="1"/>
    <col min="7175" max="7175" width="25.5703125" style="199" customWidth="1"/>
    <col min="7176" max="7176" width="23.5703125" style="199" customWidth="1"/>
    <col min="7177" max="7424" width="9.140625" style="199"/>
    <col min="7425" max="7425" width="6.28515625" style="199" customWidth="1"/>
    <col min="7426" max="7426" width="24" style="199" customWidth="1"/>
    <col min="7427" max="7427" width="121.28515625" style="199" customWidth="1"/>
    <col min="7428" max="7430" width="15.7109375" style="199" customWidth="1"/>
    <col min="7431" max="7431" width="25.5703125" style="199" customWidth="1"/>
    <col min="7432" max="7432" width="23.5703125" style="199" customWidth="1"/>
    <col min="7433" max="7680" width="9.140625" style="199"/>
    <col min="7681" max="7681" width="6.28515625" style="199" customWidth="1"/>
    <col min="7682" max="7682" width="24" style="199" customWidth="1"/>
    <col min="7683" max="7683" width="121.28515625" style="199" customWidth="1"/>
    <col min="7684" max="7686" width="15.7109375" style="199" customWidth="1"/>
    <col min="7687" max="7687" width="25.5703125" style="199" customWidth="1"/>
    <col min="7688" max="7688" width="23.5703125" style="199" customWidth="1"/>
    <col min="7689" max="7936" width="9.140625" style="199"/>
    <col min="7937" max="7937" width="6.28515625" style="199" customWidth="1"/>
    <col min="7938" max="7938" width="24" style="199" customWidth="1"/>
    <col min="7939" max="7939" width="121.28515625" style="199" customWidth="1"/>
    <col min="7940" max="7942" width="15.7109375" style="199" customWidth="1"/>
    <col min="7943" max="7943" width="25.5703125" style="199" customWidth="1"/>
    <col min="7944" max="7944" width="23.5703125" style="199" customWidth="1"/>
    <col min="7945" max="8192" width="9.140625" style="199"/>
    <col min="8193" max="8193" width="6.28515625" style="199" customWidth="1"/>
    <col min="8194" max="8194" width="24" style="199" customWidth="1"/>
    <col min="8195" max="8195" width="121.28515625" style="199" customWidth="1"/>
    <col min="8196" max="8198" width="15.7109375" style="199" customWidth="1"/>
    <col min="8199" max="8199" width="25.5703125" style="199" customWidth="1"/>
    <col min="8200" max="8200" width="23.5703125" style="199" customWidth="1"/>
    <col min="8201" max="8448" width="9.140625" style="199"/>
    <col min="8449" max="8449" width="6.28515625" style="199" customWidth="1"/>
    <col min="8450" max="8450" width="24" style="199" customWidth="1"/>
    <col min="8451" max="8451" width="121.28515625" style="199" customWidth="1"/>
    <col min="8452" max="8454" width="15.7109375" style="199" customWidth="1"/>
    <col min="8455" max="8455" width="25.5703125" style="199" customWidth="1"/>
    <col min="8456" max="8456" width="23.5703125" style="199" customWidth="1"/>
    <col min="8457" max="8704" width="9.140625" style="199"/>
    <col min="8705" max="8705" width="6.28515625" style="199" customWidth="1"/>
    <col min="8706" max="8706" width="24" style="199" customWidth="1"/>
    <col min="8707" max="8707" width="121.28515625" style="199" customWidth="1"/>
    <col min="8708" max="8710" width="15.7109375" style="199" customWidth="1"/>
    <col min="8711" max="8711" width="25.5703125" style="199" customWidth="1"/>
    <col min="8712" max="8712" width="23.5703125" style="199" customWidth="1"/>
    <col min="8713" max="8960" width="9.140625" style="199"/>
    <col min="8961" max="8961" width="6.28515625" style="199" customWidth="1"/>
    <col min="8962" max="8962" width="24" style="199" customWidth="1"/>
    <col min="8963" max="8963" width="121.28515625" style="199" customWidth="1"/>
    <col min="8964" max="8966" width="15.7109375" style="199" customWidth="1"/>
    <col min="8967" max="8967" width="25.5703125" style="199" customWidth="1"/>
    <col min="8968" max="8968" width="23.5703125" style="199" customWidth="1"/>
    <col min="8969" max="9216" width="9.140625" style="199"/>
    <col min="9217" max="9217" width="6.28515625" style="199" customWidth="1"/>
    <col min="9218" max="9218" width="24" style="199" customWidth="1"/>
    <col min="9219" max="9219" width="121.28515625" style="199" customWidth="1"/>
    <col min="9220" max="9222" width="15.7109375" style="199" customWidth="1"/>
    <col min="9223" max="9223" width="25.5703125" style="199" customWidth="1"/>
    <col min="9224" max="9224" width="23.5703125" style="199" customWidth="1"/>
    <col min="9225" max="9472" width="9.140625" style="199"/>
    <col min="9473" max="9473" width="6.28515625" style="199" customWidth="1"/>
    <col min="9474" max="9474" width="24" style="199" customWidth="1"/>
    <col min="9475" max="9475" width="121.28515625" style="199" customWidth="1"/>
    <col min="9476" max="9478" width="15.7109375" style="199" customWidth="1"/>
    <col min="9479" max="9479" width="25.5703125" style="199" customWidth="1"/>
    <col min="9480" max="9480" width="23.5703125" style="199" customWidth="1"/>
    <col min="9481" max="9728" width="9.140625" style="199"/>
    <col min="9729" max="9729" width="6.28515625" style="199" customWidth="1"/>
    <col min="9730" max="9730" width="24" style="199" customWidth="1"/>
    <col min="9731" max="9731" width="121.28515625" style="199" customWidth="1"/>
    <col min="9732" max="9734" width="15.7109375" style="199" customWidth="1"/>
    <col min="9735" max="9735" width="25.5703125" style="199" customWidth="1"/>
    <col min="9736" max="9736" width="23.5703125" style="199" customWidth="1"/>
    <col min="9737" max="9984" width="9.140625" style="199"/>
    <col min="9985" max="9985" width="6.28515625" style="199" customWidth="1"/>
    <col min="9986" max="9986" width="24" style="199" customWidth="1"/>
    <col min="9987" max="9987" width="121.28515625" style="199" customWidth="1"/>
    <col min="9988" max="9990" width="15.7109375" style="199" customWidth="1"/>
    <col min="9991" max="9991" width="25.5703125" style="199" customWidth="1"/>
    <col min="9992" max="9992" width="23.5703125" style="199" customWidth="1"/>
    <col min="9993" max="10240" width="9.140625" style="199"/>
    <col min="10241" max="10241" width="6.28515625" style="199" customWidth="1"/>
    <col min="10242" max="10242" width="24" style="199" customWidth="1"/>
    <col min="10243" max="10243" width="121.28515625" style="199" customWidth="1"/>
    <col min="10244" max="10246" width="15.7109375" style="199" customWidth="1"/>
    <col min="10247" max="10247" width="25.5703125" style="199" customWidth="1"/>
    <col min="10248" max="10248" width="23.5703125" style="199" customWidth="1"/>
    <col min="10249" max="10496" width="9.140625" style="199"/>
    <col min="10497" max="10497" width="6.28515625" style="199" customWidth="1"/>
    <col min="10498" max="10498" width="24" style="199" customWidth="1"/>
    <col min="10499" max="10499" width="121.28515625" style="199" customWidth="1"/>
    <col min="10500" max="10502" width="15.7109375" style="199" customWidth="1"/>
    <col min="10503" max="10503" width="25.5703125" style="199" customWidth="1"/>
    <col min="10504" max="10504" width="23.5703125" style="199" customWidth="1"/>
    <col min="10505" max="10752" width="9.140625" style="199"/>
    <col min="10753" max="10753" width="6.28515625" style="199" customWidth="1"/>
    <col min="10754" max="10754" width="24" style="199" customWidth="1"/>
    <col min="10755" max="10755" width="121.28515625" style="199" customWidth="1"/>
    <col min="10756" max="10758" width="15.7109375" style="199" customWidth="1"/>
    <col min="10759" max="10759" width="25.5703125" style="199" customWidth="1"/>
    <col min="10760" max="10760" width="23.5703125" style="199" customWidth="1"/>
    <col min="10761" max="11008" width="9.140625" style="199"/>
    <col min="11009" max="11009" width="6.28515625" style="199" customWidth="1"/>
    <col min="11010" max="11010" width="24" style="199" customWidth="1"/>
    <col min="11011" max="11011" width="121.28515625" style="199" customWidth="1"/>
    <col min="11012" max="11014" width="15.7109375" style="199" customWidth="1"/>
    <col min="11015" max="11015" width="25.5703125" style="199" customWidth="1"/>
    <col min="11016" max="11016" width="23.5703125" style="199" customWidth="1"/>
    <col min="11017" max="11264" width="9.140625" style="199"/>
    <col min="11265" max="11265" width="6.28515625" style="199" customWidth="1"/>
    <col min="11266" max="11266" width="24" style="199" customWidth="1"/>
    <col min="11267" max="11267" width="121.28515625" style="199" customWidth="1"/>
    <col min="11268" max="11270" width="15.7109375" style="199" customWidth="1"/>
    <col min="11271" max="11271" width="25.5703125" style="199" customWidth="1"/>
    <col min="11272" max="11272" width="23.5703125" style="199" customWidth="1"/>
    <col min="11273" max="11520" width="9.140625" style="199"/>
    <col min="11521" max="11521" width="6.28515625" style="199" customWidth="1"/>
    <col min="11522" max="11522" width="24" style="199" customWidth="1"/>
    <col min="11523" max="11523" width="121.28515625" style="199" customWidth="1"/>
    <col min="11524" max="11526" width="15.7109375" style="199" customWidth="1"/>
    <col min="11527" max="11527" width="25.5703125" style="199" customWidth="1"/>
    <col min="11528" max="11528" width="23.5703125" style="199" customWidth="1"/>
    <col min="11529" max="11776" width="9.140625" style="199"/>
    <col min="11777" max="11777" width="6.28515625" style="199" customWidth="1"/>
    <col min="11778" max="11778" width="24" style="199" customWidth="1"/>
    <col min="11779" max="11779" width="121.28515625" style="199" customWidth="1"/>
    <col min="11780" max="11782" width="15.7109375" style="199" customWidth="1"/>
    <col min="11783" max="11783" width="25.5703125" style="199" customWidth="1"/>
    <col min="11784" max="11784" width="23.5703125" style="199" customWidth="1"/>
    <col min="11785" max="12032" width="9.140625" style="199"/>
    <col min="12033" max="12033" width="6.28515625" style="199" customWidth="1"/>
    <col min="12034" max="12034" width="24" style="199" customWidth="1"/>
    <col min="12035" max="12035" width="121.28515625" style="199" customWidth="1"/>
    <col min="12036" max="12038" width="15.7109375" style="199" customWidth="1"/>
    <col min="12039" max="12039" width="25.5703125" style="199" customWidth="1"/>
    <col min="12040" max="12040" width="23.5703125" style="199" customWidth="1"/>
    <col min="12041" max="12288" width="9.140625" style="199"/>
    <col min="12289" max="12289" width="6.28515625" style="199" customWidth="1"/>
    <col min="12290" max="12290" width="24" style="199" customWidth="1"/>
    <col min="12291" max="12291" width="121.28515625" style="199" customWidth="1"/>
    <col min="12292" max="12294" width="15.7109375" style="199" customWidth="1"/>
    <col min="12295" max="12295" width="25.5703125" style="199" customWidth="1"/>
    <col min="12296" max="12296" width="23.5703125" style="199" customWidth="1"/>
    <col min="12297" max="12544" width="9.140625" style="199"/>
    <col min="12545" max="12545" width="6.28515625" style="199" customWidth="1"/>
    <col min="12546" max="12546" width="24" style="199" customWidth="1"/>
    <col min="12547" max="12547" width="121.28515625" style="199" customWidth="1"/>
    <col min="12548" max="12550" width="15.7109375" style="199" customWidth="1"/>
    <col min="12551" max="12551" width="25.5703125" style="199" customWidth="1"/>
    <col min="12552" max="12552" width="23.5703125" style="199" customWidth="1"/>
    <col min="12553" max="12800" width="9.140625" style="199"/>
    <col min="12801" max="12801" width="6.28515625" style="199" customWidth="1"/>
    <col min="12802" max="12802" width="24" style="199" customWidth="1"/>
    <col min="12803" max="12803" width="121.28515625" style="199" customWidth="1"/>
    <col min="12804" max="12806" width="15.7109375" style="199" customWidth="1"/>
    <col min="12807" max="12807" width="25.5703125" style="199" customWidth="1"/>
    <col min="12808" max="12808" width="23.5703125" style="199" customWidth="1"/>
    <col min="12809" max="13056" width="9.140625" style="199"/>
    <col min="13057" max="13057" width="6.28515625" style="199" customWidth="1"/>
    <col min="13058" max="13058" width="24" style="199" customWidth="1"/>
    <col min="13059" max="13059" width="121.28515625" style="199" customWidth="1"/>
    <col min="13060" max="13062" width="15.7109375" style="199" customWidth="1"/>
    <col min="13063" max="13063" width="25.5703125" style="199" customWidth="1"/>
    <col min="13064" max="13064" width="23.5703125" style="199" customWidth="1"/>
    <col min="13065" max="13312" width="9.140625" style="199"/>
    <col min="13313" max="13313" width="6.28515625" style="199" customWidth="1"/>
    <col min="13314" max="13314" width="24" style="199" customWidth="1"/>
    <col min="13315" max="13315" width="121.28515625" style="199" customWidth="1"/>
    <col min="13316" max="13318" width="15.7109375" style="199" customWidth="1"/>
    <col min="13319" max="13319" width="25.5703125" style="199" customWidth="1"/>
    <col min="13320" max="13320" width="23.5703125" style="199" customWidth="1"/>
    <col min="13321" max="13568" width="9.140625" style="199"/>
    <col min="13569" max="13569" width="6.28515625" style="199" customWidth="1"/>
    <col min="13570" max="13570" width="24" style="199" customWidth="1"/>
    <col min="13571" max="13571" width="121.28515625" style="199" customWidth="1"/>
    <col min="13572" max="13574" width="15.7109375" style="199" customWidth="1"/>
    <col min="13575" max="13575" width="25.5703125" style="199" customWidth="1"/>
    <col min="13576" max="13576" width="23.5703125" style="199" customWidth="1"/>
    <col min="13577" max="13824" width="9.140625" style="199"/>
    <col min="13825" max="13825" width="6.28515625" style="199" customWidth="1"/>
    <col min="13826" max="13826" width="24" style="199" customWidth="1"/>
    <col min="13827" max="13827" width="121.28515625" style="199" customWidth="1"/>
    <col min="13828" max="13830" width="15.7109375" style="199" customWidth="1"/>
    <col min="13831" max="13831" width="25.5703125" style="199" customWidth="1"/>
    <col min="13832" max="13832" width="23.5703125" style="199" customWidth="1"/>
    <col min="13833" max="14080" width="9.140625" style="199"/>
    <col min="14081" max="14081" width="6.28515625" style="199" customWidth="1"/>
    <col min="14082" max="14082" width="24" style="199" customWidth="1"/>
    <col min="14083" max="14083" width="121.28515625" style="199" customWidth="1"/>
    <col min="14084" max="14086" width="15.7109375" style="199" customWidth="1"/>
    <col min="14087" max="14087" width="25.5703125" style="199" customWidth="1"/>
    <col min="14088" max="14088" width="23.5703125" style="199" customWidth="1"/>
    <col min="14089" max="14336" width="9.140625" style="199"/>
    <col min="14337" max="14337" width="6.28515625" style="199" customWidth="1"/>
    <col min="14338" max="14338" width="24" style="199" customWidth="1"/>
    <col min="14339" max="14339" width="121.28515625" style="199" customWidth="1"/>
    <col min="14340" max="14342" width="15.7109375" style="199" customWidth="1"/>
    <col min="14343" max="14343" width="25.5703125" style="199" customWidth="1"/>
    <col min="14344" max="14344" width="23.5703125" style="199" customWidth="1"/>
    <col min="14345" max="14592" width="9.140625" style="199"/>
    <col min="14593" max="14593" width="6.28515625" style="199" customWidth="1"/>
    <col min="14594" max="14594" width="24" style="199" customWidth="1"/>
    <col min="14595" max="14595" width="121.28515625" style="199" customWidth="1"/>
    <col min="14596" max="14598" width="15.7109375" style="199" customWidth="1"/>
    <col min="14599" max="14599" width="25.5703125" style="199" customWidth="1"/>
    <col min="14600" max="14600" width="23.5703125" style="199" customWidth="1"/>
    <col min="14601" max="14848" width="9.140625" style="199"/>
    <col min="14849" max="14849" width="6.28515625" style="199" customWidth="1"/>
    <col min="14850" max="14850" width="24" style="199" customWidth="1"/>
    <col min="14851" max="14851" width="121.28515625" style="199" customWidth="1"/>
    <col min="14852" max="14854" width="15.7109375" style="199" customWidth="1"/>
    <col min="14855" max="14855" width="25.5703125" style="199" customWidth="1"/>
    <col min="14856" max="14856" width="23.5703125" style="199" customWidth="1"/>
    <col min="14857" max="15104" width="9.140625" style="199"/>
    <col min="15105" max="15105" width="6.28515625" style="199" customWidth="1"/>
    <col min="15106" max="15106" width="24" style="199" customWidth="1"/>
    <col min="15107" max="15107" width="121.28515625" style="199" customWidth="1"/>
    <col min="15108" max="15110" width="15.7109375" style="199" customWidth="1"/>
    <col min="15111" max="15111" width="25.5703125" style="199" customWidth="1"/>
    <col min="15112" max="15112" width="23.5703125" style="199" customWidth="1"/>
    <col min="15113" max="15360" width="9.140625" style="199"/>
    <col min="15361" max="15361" width="6.28515625" style="199" customWidth="1"/>
    <col min="15362" max="15362" width="24" style="199" customWidth="1"/>
    <col min="15363" max="15363" width="121.28515625" style="199" customWidth="1"/>
    <col min="15364" max="15366" width="15.7109375" style="199" customWidth="1"/>
    <col min="15367" max="15367" width="25.5703125" style="199" customWidth="1"/>
    <col min="15368" max="15368" width="23.5703125" style="199" customWidth="1"/>
    <col min="15369" max="15616" width="9.140625" style="199"/>
    <col min="15617" max="15617" width="6.28515625" style="199" customWidth="1"/>
    <col min="15618" max="15618" width="24" style="199" customWidth="1"/>
    <col min="15619" max="15619" width="121.28515625" style="199" customWidth="1"/>
    <col min="15620" max="15622" width="15.7109375" style="199" customWidth="1"/>
    <col min="15623" max="15623" width="25.5703125" style="199" customWidth="1"/>
    <col min="15624" max="15624" width="23.5703125" style="199" customWidth="1"/>
    <col min="15625" max="15872" width="9.140625" style="199"/>
    <col min="15873" max="15873" width="6.28515625" style="199" customWidth="1"/>
    <col min="15874" max="15874" width="24" style="199" customWidth="1"/>
    <col min="15875" max="15875" width="121.28515625" style="199" customWidth="1"/>
    <col min="15876" max="15878" width="15.7109375" style="199" customWidth="1"/>
    <col min="15879" max="15879" width="25.5703125" style="199" customWidth="1"/>
    <col min="15880" max="15880" width="23.5703125" style="199" customWidth="1"/>
    <col min="15881" max="16128" width="9.140625" style="199"/>
    <col min="16129" max="16129" width="6.28515625" style="199" customWidth="1"/>
    <col min="16130" max="16130" width="24" style="199" customWidth="1"/>
    <col min="16131" max="16131" width="121.28515625" style="199" customWidth="1"/>
    <col min="16132" max="16134" width="15.7109375" style="199" customWidth="1"/>
    <col min="16135" max="16135" width="25.5703125" style="199" customWidth="1"/>
    <col min="16136" max="16136" width="23.5703125" style="199" customWidth="1"/>
    <col min="16137" max="16384" width="9.140625" style="199"/>
  </cols>
  <sheetData>
    <row r="1" spans="1:15" x14ac:dyDescent="0.2">
      <c r="F1" s="201"/>
      <c r="G1" s="12" t="s">
        <v>743</v>
      </c>
      <c r="H1" s="201"/>
      <c r="I1" s="201"/>
      <c r="J1" s="201"/>
      <c r="K1" s="202" t="s">
        <v>743</v>
      </c>
      <c r="N1" s="2"/>
      <c r="O1" s="2"/>
    </row>
    <row r="2" spans="1:15" x14ac:dyDescent="0.2">
      <c r="F2" s="201"/>
      <c r="G2" s="13" t="s">
        <v>590</v>
      </c>
      <c r="H2" s="201"/>
      <c r="I2" s="201"/>
      <c r="J2" s="201"/>
      <c r="K2" s="202"/>
      <c r="N2" s="2"/>
      <c r="O2" s="2"/>
    </row>
    <row r="3" spans="1:15" x14ac:dyDescent="0.2">
      <c r="F3" s="201"/>
      <c r="G3" s="13" t="s">
        <v>744</v>
      </c>
      <c r="H3" s="201"/>
      <c r="I3" s="201"/>
      <c r="J3" s="201"/>
      <c r="K3" s="202"/>
      <c r="N3" s="2"/>
      <c r="O3" s="2"/>
    </row>
    <row r="4" spans="1:15" x14ac:dyDescent="0.2">
      <c r="F4" s="201"/>
      <c r="G4" s="13" t="s">
        <v>887</v>
      </c>
      <c r="H4" s="201"/>
      <c r="I4" s="201"/>
      <c r="J4" s="201"/>
      <c r="K4" s="202"/>
      <c r="N4" s="2"/>
      <c r="O4" s="2"/>
    </row>
    <row r="5" spans="1:15" x14ac:dyDescent="0.2">
      <c r="E5" s="199"/>
      <c r="F5" s="199"/>
      <c r="G5" s="199"/>
      <c r="H5" s="199"/>
      <c r="I5" s="199"/>
      <c r="J5" s="199"/>
      <c r="K5" s="2"/>
      <c r="L5" s="2"/>
      <c r="M5" s="2"/>
      <c r="N5" s="2"/>
      <c r="O5" s="2"/>
    </row>
    <row r="6" spans="1:15" x14ac:dyDescent="0.2">
      <c r="F6" s="201"/>
      <c r="G6" s="12" t="s">
        <v>743</v>
      </c>
      <c r="H6" s="201"/>
      <c r="I6" s="201"/>
      <c r="J6" s="201"/>
      <c r="K6" s="202"/>
      <c r="N6" s="2"/>
      <c r="O6" s="2"/>
    </row>
    <row r="7" spans="1:15" x14ac:dyDescent="0.2">
      <c r="F7" s="201"/>
      <c r="G7" s="13" t="s">
        <v>590</v>
      </c>
      <c r="H7" s="201"/>
      <c r="I7" s="201"/>
      <c r="J7" s="201"/>
      <c r="K7" s="202"/>
      <c r="N7" s="2"/>
      <c r="O7" s="2"/>
    </row>
    <row r="8" spans="1:15" x14ac:dyDescent="0.2">
      <c r="G8" s="10" t="s">
        <v>721</v>
      </c>
      <c r="K8" s="203" t="s">
        <v>722</v>
      </c>
    </row>
    <row r="9" spans="1:15" x14ac:dyDescent="0.2">
      <c r="G9" s="10" t="s">
        <v>931</v>
      </c>
      <c r="L9" s="204"/>
    </row>
    <row r="10" spans="1:15" ht="17.25" customHeight="1" x14ac:dyDescent="0.2"/>
    <row r="11" spans="1:15" ht="37.5" customHeight="1" x14ac:dyDescent="0.2">
      <c r="A11" s="262" t="s">
        <v>745</v>
      </c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</row>
    <row r="12" spans="1:15" ht="16.5" customHeight="1" x14ac:dyDescent="0.2">
      <c r="A12" s="263"/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263"/>
    </row>
    <row r="13" spans="1:15" ht="19.5" customHeight="1" x14ac:dyDescent="0.2">
      <c r="M13" s="200" t="s">
        <v>549</v>
      </c>
    </row>
    <row r="14" spans="1:15" s="209" customFormat="1" ht="35.25" customHeight="1" x14ac:dyDescent="0.2">
      <c r="A14" s="205" t="s">
        <v>805</v>
      </c>
      <c r="B14" s="206" t="s">
        <v>746</v>
      </c>
      <c r="C14" s="206" t="s">
        <v>577</v>
      </c>
      <c r="D14" s="207" t="s">
        <v>606</v>
      </c>
      <c r="E14" s="206" t="s">
        <v>577</v>
      </c>
      <c r="F14" s="207" t="s">
        <v>606</v>
      </c>
      <c r="G14" s="206" t="s">
        <v>577</v>
      </c>
      <c r="H14" s="206" t="s">
        <v>578</v>
      </c>
      <c r="I14" s="207" t="s">
        <v>606</v>
      </c>
      <c r="J14" s="206" t="s">
        <v>578</v>
      </c>
      <c r="K14" s="206" t="s">
        <v>579</v>
      </c>
      <c r="L14" s="208" t="s">
        <v>606</v>
      </c>
      <c r="M14" s="206" t="s">
        <v>579</v>
      </c>
    </row>
    <row r="15" spans="1:15" s="209" customFormat="1" x14ac:dyDescent="0.2">
      <c r="A15" s="198" t="s">
        <v>300</v>
      </c>
      <c r="B15" s="1" t="s">
        <v>301</v>
      </c>
      <c r="C15" s="1" t="s">
        <v>339</v>
      </c>
      <c r="D15" s="1"/>
      <c r="E15" s="1" t="s">
        <v>339</v>
      </c>
      <c r="F15" s="1" t="s">
        <v>302</v>
      </c>
      <c r="G15" s="1" t="s">
        <v>339</v>
      </c>
      <c r="H15" s="1" t="s">
        <v>303</v>
      </c>
      <c r="I15" s="1" t="s">
        <v>465</v>
      </c>
      <c r="J15" s="1" t="s">
        <v>302</v>
      </c>
      <c r="K15" s="1" t="s">
        <v>612</v>
      </c>
      <c r="L15" s="210">
        <v>10</v>
      </c>
      <c r="M15" s="1" t="s">
        <v>550</v>
      </c>
    </row>
    <row r="16" spans="1:15" ht="15.75" customHeight="1" x14ac:dyDescent="0.25">
      <c r="A16" s="211" t="s">
        <v>806</v>
      </c>
      <c r="B16" s="212" t="s">
        <v>807</v>
      </c>
      <c r="C16" s="213" t="e">
        <f>C17+C19+C22+C26+C29+C32+#REF!+#REF!+#REF!+#REF!+#REF!</f>
        <v>#REF!</v>
      </c>
      <c r="D16" s="213" t="e">
        <f>D17+D19+D22+D26+D29+D32+#REF!+#REF!+#REF!+#REF!+#REF!</f>
        <v>#REF!</v>
      </c>
      <c r="E16" s="214">
        <f t="shared" ref="E16:M16" si="0">E17+E19+E22+E26+E29+E32+E39+E43+E46+E51+E52</f>
        <v>1934576.7</v>
      </c>
      <c r="F16" s="214">
        <f t="shared" si="0"/>
        <v>52325</v>
      </c>
      <c r="G16" s="214">
        <f t="shared" si="0"/>
        <v>1986901.7</v>
      </c>
      <c r="H16" s="214">
        <f t="shared" si="0"/>
        <v>1969570</v>
      </c>
      <c r="I16" s="214">
        <f t="shared" si="0"/>
        <v>100000</v>
      </c>
      <c r="J16" s="214">
        <f t="shared" si="0"/>
        <v>2069570</v>
      </c>
      <c r="K16" s="214">
        <f t="shared" si="0"/>
        <v>2032973</v>
      </c>
      <c r="L16" s="214">
        <f t="shared" si="0"/>
        <v>100000</v>
      </c>
      <c r="M16" s="214">
        <f t="shared" si="0"/>
        <v>2132973</v>
      </c>
    </row>
    <row r="17" spans="1:13" ht="15.75" customHeight="1" x14ac:dyDescent="0.25">
      <c r="A17" s="211" t="s">
        <v>808</v>
      </c>
      <c r="B17" s="212" t="s">
        <v>809</v>
      </c>
      <c r="C17" s="213">
        <v>1198649</v>
      </c>
      <c r="D17" s="213">
        <f>D18</f>
        <v>50000</v>
      </c>
      <c r="E17" s="214">
        <f>E18</f>
        <v>1248649</v>
      </c>
      <c r="F17" s="214">
        <f>F18</f>
        <v>18000</v>
      </c>
      <c r="G17" s="214">
        <f>E17+F17</f>
        <v>1266649</v>
      </c>
      <c r="H17" s="214">
        <f>H18</f>
        <v>1282663</v>
      </c>
      <c r="I17" s="214">
        <f>I18</f>
        <v>80000</v>
      </c>
      <c r="J17" s="214">
        <f>J18</f>
        <v>1362663</v>
      </c>
      <c r="K17" s="214">
        <f t="shared" ref="K17:M17" si="1">K18</f>
        <v>1343249</v>
      </c>
      <c r="L17" s="214">
        <f>L18</f>
        <v>80000</v>
      </c>
      <c r="M17" s="214">
        <f t="shared" si="1"/>
        <v>1423249</v>
      </c>
    </row>
    <row r="18" spans="1:13" ht="15.75" customHeight="1" x14ac:dyDescent="0.25">
      <c r="A18" s="215" t="s">
        <v>810</v>
      </c>
      <c r="B18" s="216" t="s">
        <v>811</v>
      </c>
      <c r="C18" s="217">
        <v>1198649</v>
      </c>
      <c r="D18" s="217">
        <v>50000</v>
      </c>
      <c r="E18" s="218">
        <v>1248649</v>
      </c>
      <c r="F18" s="218">
        <v>18000</v>
      </c>
      <c r="G18" s="218">
        <f>E18+F18</f>
        <v>1266649</v>
      </c>
      <c r="H18" s="218">
        <v>1282663</v>
      </c>
      <c r="I18" s="218">
        <v>80000</v>
      </c>
      <c r="J18" s="218">
        <f>H18+I18</f>
        <v>1362663</v>
      </c>
      <c r="K18" s="218">
        <v>1343249</v>
      </c>
      <c r="L18" s="218">
        <v>80000</v>
      </c>
      <c r="M18" s="218">
        <f>K18+L18</f>
        <v>1423249</v>
      </c>
    </row>
    <row r="19" spans="1:13" ht="31.5" customHeight="1" x14ac:dyDescent="0.25">
      <c r="A19" s="211" t="s">
        <v>812</v>
      </c>
      <c r="B19" s="212" t="s">
        <v>813</v>
      </c>
      <c r="C19" s="213">
        <v>23563</v>
      </c>
      <c r="D19" s="213">
        <f>D20+D21</f>
        <v>1592.5</v>
      </c>
      <c r="E19" s="214">
        <f>E20+E21</f>
        <v>25155.5</v>
      </c>
      <c r="F19" s="214"/>
      <c r="G19" s="214">
        <f t="shared" ref="G19:G25" si="2">E19+F19</f>
        <v>25155.5</v>
      </c>
      <c r="H19" s="214">
        <f>H20+H21</f>
        <v>25411</v>
      </c>
      <c r="I19" s="214"/>
      <c r="J19" s="214">
        <f>J20+J21</f>
        <v>25411</v>
      </c>
      <c r="K19" s="214">
        <f>K20+K21</f>
        <v>26265</v>
      </c>
      <c r="L19" s="214"/>
      <c r="M19" s="214">
        <f>M20+M21</f>
        <v>26265</v>
      </c>
    </row>
    <row r="20" spans="1:13" ht="15.75" customHeight="1" x14ac:dyDescent="0.25">
      <c r="A20" s="215" t="s">
        <v>814</v>
      </c>
      <c r="B20" s="216" t="s">
        <v>815</v>
      </c>
      <c r="C20" s="217">
        <v>23563</v>
      </c>
      <c r="D20" s="217">
        <v>592.5</v>
      </c>
      <c r="E20" s="218">
        <f t="shared" ref="E20:E30" si="3">C20+D20</f>
        <v>24155.5</v>
      </c>
      <c r="F20" s="218"/>
      <c r="G20" s="218">
        <f t="shared" si="2"/>
        <v>24155.5</v>
      </c>
      <c r="H20" s="218">
        <v>24411</v>
      </c>
      <c r="I20" s="218"/>
      <c r="J20" s="218">
        <f t="shared" ref="J20:J21" si="4">H20+I20</f>
        <v>24411</v>
      </c>
      <c r="K20" s="218">
        <v>25265</v>
      </c>
      <c r="L20" s="218"/>
      <c r="M20" s="218">
        <f t="shared" ref="M20:M21" si="5">K20+L20</f>
        <v>25265</v>
      </c>
    </row>
    <row r="21" spans="1:13" ht="15.75" customHeight="1" x14ac:dyDescent="0.25">
      <c r="A21" s="215" t="s">
        <v>901</v>
      </c>
      <c r="B21" s="216" t="s">
        <v>885</v>
      </c>
      <c r="C21" s="213"/>
      <c r="D21" s="217">
        <v>1000</v>
      </c>
      <c r="E21" s="218">
        <f t="shared" si="3"/>
        <v>1000</v>
      </c>
      <c r="F21" s="218"/>
      <c r="G21" s="218">
        <f t="shared" si="2"/>
        <v>1000</v>
      </c>
      <c r="H21" s="218">
        <v>1000</v>
      </c>
      <c r="I21" s="218"/>
      <c r="J21" s="218">
        <f t="shared" si="4"/>
        <v>1000</v>
      </c>
      <c r="K21" s="218">
        <v>1000</v>
      </c>
      <c r="L21" s="218"/>
      <c r="M21" s="218">
        <f t="shared" si="5"/>
        <v>1000</v>
      </c>
    </row>
    <row r="22" spans="1:13" ht="15.75" customHeight="1" x14ac:dyDescent="0.25">
      <c r="A22" s="211" t="s">
        <v>816</v>
      </c>
      <c r="B22" s="212" t="s">
        <v>817</v>
      </c>
      <c r="C22" s="213" t="e">
        <f>C25+#REF!+#REF!</f>
        <v>#REF!</v>
      </c>
      <c r="D22" s="213" t="e">
        <f>D25+#REF!+#REF!</f>
        <v>#REF!</v>
      </c>
      <c r="E22" s="214">
        <f>E23+E24+E25</f>
        <v>224829</v>
      </c>
      <c r="F22" s="214"/>
      <c r="G22" s="214">
        <f>G23+G24+G25</f>
        <v>224829</v>
      </c>
      <c r="H22" s="214">
        <f>H23+H24+H25</f>
        <v>238968</v>
      </c>
      <c r="I22" s="214"/>
      <c r="J22" s="214">
        <f>J23+J24+J25</f>
        <v>238968</v>
      </c>
      <c r="K22" s="214">
        <f>K23+K24+K25</f>
        <v>241479</v>
      </c>
      <c r="L22" s="214"/>
      <c r="M22" s="214">
        <f>M23+M24+M25</f>
        <v>241479</v>
      </c>
    </row>
    <row r="23" spans="1:13" ht="15.75" customHeight="1" x14ac:dyDescent="0.25">
      <c r="A23" s="215" t="s">
        <v>902</v>
      </c>
      <c r="B23" s="219" t="s">
        <v>818</v>
      </c>
      <c r="C23" s="213"/>
      <c r="D23" s="213"/>
      <c r="E23" s="218">
        <v>195000</v>
      </c>
      <c r="F23" s="214"/>
      <c r="G23" s="218">
        <f t="shared" si="2"/>
        <v>195000</v>
      </c>
      <c r="H23" s="218">
        <v>208543</v>
      </c>
      <c r="I23" s="214"/>
      <c r="J23" s="218">
        <f t="shared" ref="J23:J25" si="6">H23+I23</f>
        <v>208543</v>
      </c>
      <c r="K23" s="218">
        <v>210415</v>
      </c>
      <c r="L23" s="214"/>
      <c r="M23" s="218">
        <f t="shared" ref="M23:M25" si="7">K23+L23</f>
        <v>210415</v>
      </c>
    </row>
    <row r="24" spans="1:13" ht="15.75" customHeight="1" x14ac:dyDescent="0.25">
      <c r="A24" s="216" t="s">
        <v>903</v>
      </c>
      <c r="B24" s="216" t="s">
        <v>819</v>
      </c>
      <c r="C24" s="213"/>
      <c r="D24" s="213"/>
      <c r="E24" s="218">
        <v>199</v>
      </c>
      <c r="F24" s="214"/>
      <c r="G24" s="218">
        <f t="shared" si="2"/>
        <v>199</v>
      </c>
      <c r="H24" s="218">
        <v>203</v>
      </c>
      <c r="I24" s="214"/>
      <c r="J24" s="218">
        <f t="shared" si="6"/>
        <v>203</v>
      </c>
      <c r="K24" s="218">
        <v>207</v>
      </c>
      <c r="L24" s="214"/>
      <c r="M24" s="218">
        <f t="shared" si="7"/>
        <v>207</v>
      </c>
    </row>
    <row r="25" spans="1:13" ht="15.75" customHeight="1" x14ac:dyDescent="0.25">
      <c r="A25" s="216" t="s">
        <v>820</v>
      </c>
      <c r="B25" s="216" t="s">
        <v>821</v>
      </c>
      <c r="C25" s="217">
        <v>190204</v>
      </c>
      <c r="D25" s="217">
        <v>4796</v>
      </c>
      <c r="E25" s="218">
        <v>29630</v>
      </c>
      <c r="F25" s="218"/>
      <c r="G25" s="218">
        <f t="shared" si="2"/>
        <v>29630</v>
      </c>
      <c r="H25" s="218">
        <v>30222</v>
      </c>
      <c r="I25" s="218"/>
      <c r="J25" s="218">
        <f t="shared" si="6"/>
        <v>30222</v>
      </c>
      <c r="K25" s="218">
        <v>30857</v>
      </c>
      <c r="L25" s="218"/>
      <c r="M25" s="218">
        <f t="shared" si="7"/>
        <v>30857</v>
      </c>
    </row>
    <row r="26" spans="1:13" ht="15.75" customHeight="1" x14ac:dyDescent="0.25">
      <c r="A26" s="211" t="s">
        <v>822</v>
      </c>
      <c r="B26" s="212" t="s">
        <v>823</v>
      </c>
      <c r="C26" s="213" t="e">
        <f>C27+#REF!</f>
        <v>#REF!</v>
      </c>
      <c r="D26" s="213" t="e">
        <f>D27+#REF!</f>
        <v>#REF!</v>
      </c>
      <c r="E26" s="214">
        <f t="shared" ref="E26:M26" si="8">E27+E28</f>
        <v>161137</v>
      </c>
      <c r="F26" s="214">
        <f t="shared" si="8"/>
        <v>20000</v>
      </c>
      <c r="G26" s="214">
        <f t="shared" si="8"/>
        <v>181137</v>
      </c>
      <c r="H26" s="214">
        <f t="shared" si="8"/>
        <v>163017</v>
      </c>
      <c r="I26" s="214">
        <f t="shared" si="8"/>
        <v>20000</v>
      </c>
      <c r="J26" s="214">
        <f t="shared" si="8"/>
        <v>183017</v>
      </c>
      <c r="K26" s="214">
        <f t="shared" si="8"/>
        <v>163017</v>
      </c>
      <c r="L26" s="214">
        <f t="shared" si="8"/>
        <v>20000</v>
      </c>
      <c r="M26" s="214">
        <f t="shared" si="8"/>
        <v>183017</v>
      </c>
    </row>
    <row r="27" spans="1:13" ht="15.75" customHeight="1" x14ac:dyDescent="0.25">
      <c r="A27" s="215" t="s">
        <v>824</v>
      </c>
      <c r="B27" s="216" t="s">
        <v>825</v>
      </c>
      <c r="C27" s="217">
        <v>68880</v>
      </c>
      <c r="D27" s="217">
        <v>1120</v>
      </c>
      <c r="E27" s="218">
        <v>70000</v>
      </c>
      <c r="F27" s="218">
        <v>10000</v>
      </c>
      <c r="G27" s="218">
        <f>E27+F27</f>
        <v>80000</v>
      </c>
      <c r="H27" s="218">
        <v>71695</v>
      </c>
      <c r="I27" s="218">
        <v>10000</v>
      </c>
      <c r="J27" s="218">
        <f>H27+I27</f>
        <v>81695</v>
      </c>
      <c r="K27" s="218">
        <v>71695</v>
      </c>
      <c r="L27" s="218">
        <v>10000</v>
      </c>
      <c r="M27" s="218">
        <f>K27+L27</f>
        <v>81695</v>
      </c>
    </row>
    <row r="28" spans="1:13" ht="15.75" customHeight="1" x14ac:dyDescent="0.25">
      <c r="A28" s="216" t="s">
        <v>826</v>
      </c>
      <c r="B28" s="216" t="s">
        <v>827</v>
      </c>
      <c r="C28" s="217"/>
      <c r="D28" s="217"/>
      <c r="E28" s="218">
        <v>91137</v>
      </c>
      <c r="F28" s="218">
        <v>10000</v>
      </c>
      <c r="G28" s="218">
        <f>E28+F28</f>
        <v>101137</v>
      </c>
      <c r="H28" s="218">
        <v>91322</v>
      </c>
      <c r="I28" s="218">
        <v>10000</v>
      </c>
      <c r="J28" s="218">
        <f>H28+I28</f>
        <v>101322</v>
      </c>
      <c r="K28" s="218">
        <v>91322</v>
      </c>
      <c r="L28" s="218">
        <v>10000</v>
      </c>
      <c r="M28" s="218">
        <f>K28+L28</f>
        <v>101322</v>
      </c>
    </row>
    <row r="29" spans="1:13" ht="15.75" customHeight="1" x14ac:dyDescent="0.25">
      <c r="A29" s="211" t="s">
        <v>828</v>
      </c>
      <c r="B29" s="212" t="s">
        <v>829</v>
      </c>
      <c r="C29" s="213" t="e">
        <f>C30+#REF!</f>
        <v>#REF!</v>
      </c>
      <c r="D29" s="213" t="e">
        <f>D30+#REF!</f>
        <v>#REF!</v>
      </c>
      <c r="E29" s="214">
        <f>E30+E31</f>
        <v>49569</v>
      </c>
      <c r="F29" s="214"/>
      <c r="G29" s="214">
        <f>G30+G31</f>
        <v>49569</v>
      </c>
      <c r="H29" s="214">
        <f>H30+H31</f>
        <v>53092</v>
      </c>
      <c r="I29" s="214"/>
      <c r="J29" s="214">
        <f>J30+J31</f>
        <v>53092</v>
      </c>
      <c r="K29" s="214">
        <f>K30+K31</f>
        <v>54734</v>
      </c>
      <c r="L29" s="220"/>
      <c r="M29" s="214">
        <f>M30+M31</f>
        <v>54734</v>
      </c>
    </row>
    <row r="30" spans="1:13" ht="18.75" customHeight="1" x14ac:dyDescent="0.25">
      <c r="A30" s="215" t="s">
        <v>830</v>
      </c>
      <c r="B30" s="216" t="s">
        <v>831</v>
      </c>
      <c r="C30" s="217">
        <v>19529</v>
      </c>
      <c r="D30" s="217">
        <v>30000</v>
      </c>
      <c r="E30" s="218">
        <f t="shared" si="3"/>
        <v>49529</v>
      </c>
      <c r="F30" s="218"/>
      <c r="G30" s="218">
        <f>E30+F30</f>
        <v>49529</v>
      </c>
      <c r="H30" s="218">
        <v>53052</v>
      </c>
      <c r="I30" s="218"/>
      <c r="J30" s="218">
        <f>H30+I30</f>
        <v>53052</v>
      </c>
      <c r="K30" s="218">
        <v>54694</v>
      </c>
      <c r="L30" s="221"/>
      <c r="M30" s="218">
        <f>K30+L30</f>
        <v>54694</v>
      </c>
    </row>
    <row r="31" spans="1:13" ht="15.75" customHeight="1" x14ac:dyDescent="0.25">
      <c r="A31" s="216" t="s">
        <v>832</v>
      </c>
      <c r="B31" s="216" t="s">
        <v>833</v>
      </c>
      <c r="C31" s="217"/>
      <c r="D31" s="217"/>
      <c r="E31" s="218">
        <v>40</v>
      </c>
      <c r="F31" s="218"/>
      <c r="G31" s="218">
        <f>E31+F31</f>
        <v>40</v>
      </c>
      <c r="H31" s="218">
        <v>40</v>
      </c>
      <c r="I31" s="218"/>
      <c r="J31" s="218">
        <f>H31+I31</f>
        <v>40</v>
      </c>
      <c r="K31" s="218">
        <v>40</v>
      </c>
      <c r="L31" s="221"/>
      <c r="M31" s="218">
        <f>K31+L31</f>
        <v>40</v>
      </c>
    </row>
    <row r="32" spans="1:13" ht="31.5" customHeight="1" x14ac:dyDescent="0.25">
      <c r="A32" s="211" t="s">
        <v>834</v>
      </c>
      <c r="B32" s="212" t="s">
        <v>835</v>
      </c>
      <c r="C32" s="213" t="e">
        <f>#REF!+#REF!+#REF!+#REF!+#REF!+#REF!</f>
        <v>#REF!</v>
      </c>
      <c r="D32" s="213" t="e">
        <f>#REF!++#REF!+#REF!+#REF!+#REF!+#REF!</f>
        <v>#REF!</v>
      </c>
      <c r="E32" s="214">
        <f>E33+E34+E35+E36+E37+E38</f>
        <v>163933</v>
      </c>
      <c r="F32" s="214"/>
      <c r="G32" s="214">
        <f>G33+G34+G35+G36+G37+G38</f>
        <v>163933</v>
      </c>
      <c r="H32" s="214">
        <f>H33+H34+H35+H36+H37+H38</f>
        <v>159309</v>
      </c>
      <c r="I32" s="214"/>
      <c r="J32" s="214">
        <f>J33+J34+J35+J36+J37+J38</f>
        <v>159309</v>
      </c>
      <c r="K32" s="214">
        <f>K33+K34+K35+K36+K37+K38</f>
        <v>159489</v>
      </c>
      <c r="L32" s="221"/>
      <c r="M32" s="214">
        <f>M33+M34+M35+M36+M37+M38</f>
        <v>159489</v>
      </c>
    </row>
    <row r="33" spans="1:13" ht="47.25" customHeight="1" x14ac:dyDescent="0.25">
      <c r="A33" s="216" t="s">
        <v>836</v>
      </c>
      <c r="B33" s="222" t="s">
        <v>837</v>
      </c>
      <c r="C33" s="213"/>
      <c r="D33" s="213"/>
      <c r="E33" s="218">
        <v>104000</v>
      </c>
      <c r="F33" s="214"/>
      <c r="G33" s="218">
        <f>E33+F33</f>
        <v>104000</v>
      </c>
      <c r="H33" s="218">
        <v>104500</v>
      </c>
      <c r="I33" s="218"/>
      <c r="J33" s="218">
        <f>H33+I33</f>
        <v>104500</v>
      </c>
      <c r="K33" s="218">
        <v>105000</v>
      </c>
      <c r="L33" s="221"/>
      <c r="M33" s="218">
        <f>K33+L33</f>
        <v>105000</v>
      </c>
    </row>
    <row r="34" spans="1:13" ht="47.25" customHeight="1" x14ac:dyDescent="0.25">
      <c r="A34" s="216" t="s">
        <v>904</v>
      </c>
      <c r="B34" s="222" t="s">
        <v>838</v>
      </c>
      <c r="C34" s="213"/>
      <c r="D34" s="213"/>
      <c r="E34" s="218">
        <v>13500</v>
      </c>
      <c r="F34" s="214"/>
      <c r="G34" s="218">
        <f t="shared" ref="G34:G38" si="9">E34+F34</f>
        <v>13500</v>
      </c>
      <c r="H34" s="218">
        <v>13600</v>
      </c>
      <c r="I34" s="218"/>
      <c r="J34" s="218">
        <f t="shared" ref="J34:J38" si="10">H34+I34</f>
        <v>13600</v>
      </c>
      <c r="K34" s="218">
        <v>13700</v>
      </c>
      <c r="L34" s="221"/>
      <c r="M34" s="218">
        <f t="shared" ref="M34:M38" si="11">K34+L34</f>
        <v>13700</v>
      </c>
    </row>
    <row r="35" spans="1:13" ht="31.5" customHeight="1" x14ac:dyDescent="0.25">
      <c r="A35" s="216" t="s">
        <v>839</v>
      </c>
      <c r="B35" s="223" t="s">
        <v>840</v>
      </c>
      <c r="C35" s="213"/>
      <c r="D35" s="213"/>
      <c r="E35" s="218">
        <v>9000</v>
      </c>
      <c r="F35" s="214"/>
      <c r="G35" s="218">
        <f t="shared" si="9"/>
        <v>9000</v>
      </c>
      <c r="H35" s="218">
        <v>7900</v>
      </c>
      <c r="I35" s="218"/>
      <c r="J35" s="218">
        <f t="shared" si="10"/>
        <v>7900</v>
      </c>
      <c r="K35" s="218">
        <v>6400</v>
      </c>
      <c r="L35" s="221"/>
      <c r="M35" s="218">
        <f t="shared" si="11"/>
        <v>6400</v>
      </c>
    </row>
    <row r="36" spans="1:13" ht="78.75" x14ac:dyDescent="0.25">
      <c r="A36" s="216" t="s">
        <v>905</v>
      </c>
      <c r="B36" s="222" t="s">
        <v>841</v>
      </c>
      <c r="C36" s="213"/>
      <c r="D36" s="213"/>
      <c r="E36" s="218">
        <v>14450</v>
      </c>
      <c r="F36" s="214"/>
      <c r="G36" s="218">
        <f t="shared" si="9"/>
        <v>14450</v>
      </c>
      <c r="H36" s="218">
        <v>9100</v>
      </c>
      <c r="I36" s="218"/>
      <c r="J36" s="218">
        <f t="shared" si="10"/>
        <v>9100</v>
      </c>
      <c r="K36" s="218">
        <v>8900</v>
      </c>
      <c r="L36" s="221"/>
      <c r="M36" s="218">
        <f t="shared" si="11"/>
        <v>8900</v>
      </c>
    </row>
    <row r="37" spans="1:13" ht="47.25" customHeight="1" x14ac:dyDescent="0.25">
      <c r="A37" s="216" t="s">
        <v>842</v>
      </c>
      <c r="B37" s="222" t="s">
        <v>843</v>
      </c>
      <c r="C37" s="213"/>
      <c r="D37" s="213"/>
      <c r="E37" s="218">
        <v>20103</v>
      </c>
      <c r="F37" s="214"/>
      <c r="G37" s="218">
        <f t="shared" si="9"/>
        <v>20103</v>
      </c>
      <c r="H37" s="218">
        <v>21329</v>
      </c>
      <c r="I37" s="218"/>
      <c r="J37" s="218">
        <f t="shared" si="10"/>
        <v>21329</v>
      </c>
      <c r="K37" s="218">
        <v>22609</v>
      </c>
      <c r="L37" s="221"/>
      <c r="M37" s="218">
        <f t="shared" si="11"/>
        <v>22609</v>
      </c>
    </row>
    <row r="38" spans="1:13" ht="63" customHeight="1" x14ac:dyDescent="0.25">
      <c r="A38" s="215" t="s">
        <v>906</v>
      </c>
      <c r="B38" s="222" t="s">
        <v>844</v>
      </c>
      <c r="C38" s="213"/>
      <c r="D38" s="213"/>
      <c r="E38" s="218">
        <v>2880</v>
      </c>
      <c r="F38" s="214"/>
      <c r="G38" s="218">
        <f t="shared" si="9"/>
        <v>2880</v>
      </c>
      <c r="H38" s="218">
        <v>2880</v>
      </c>
      <c r="I38" s="218"/>
      <c r="J38" s="218">
        <f t="shared" si="10"/>
        <v>2880</v>
      </c>
      <c r="K38" s="218">
        <v>2880</v>
      </c>
      <c r="L38" s="221"/>
      <c r="M38" s="218">
        <f t="shared" si="11"/>
        <v>2880</v>
      </c>
    </row>
    <row r="39" spans="1:13" ht="15.75" customHeight="1" x14ac:dyDescent="0.25">
      <c r="A39" s="212" t="s">
        <v>845</v>
      </c>
      <c r="B39" s="212" t="s">
        <v>846</v>
      </c>
      <c r="C39" s="217"/>
      <c r="D39" s="217"/>
      <c r="E39" s="214">
        <f>E40+E41</f>
        <v>14241</v>
      </c>
      <c r="F39" s="214">
        <f>F40+F41</f>
        <v>-5000</v>
      </c>
      <c r="G39" s="214">
        <f>G40+G41</f>
        <v>9241</v>
      </c>
      <c r="H39" s="214">
        <f>H40+H41</f>
        <v>11955</v>
      </c>
      <c r="I39" s="214"/>
      <c r="J39" s="214">
        <f>J40+J41</f>
        <v>11955</v>
      </c>
      <c r="K39" s="214">
        <f>K40+K41</f>
        <v>11855</v>
      </c>
      <c r="L39" s="221"/>
      <c r="M39" s="214">
        <f>M40+M41</f>
        <v>11855</v>
      </c>
    </row>
    <row r="40" spans="1:13" ht="15.75" customHeight="1" x14ac:dyDescent="0.25">
      <c r="A40" s="216" t="s">
        <v>847</v>
      </c>
      <c r="B40" s="216" t="s">
        <v>848</v>
      </c>
      <c r="C40" s="217"/>
      <c r="D40" s="217"/>
      <c r="E40" s="218">
        <v>13941</v>
      </c>
      <c r="F40" s="218">
        <v>-5000</v>
      </c>
      <c r="G40" s="218">
        <f>E40+F40</f>
        <v>8941</v>
      </c>
      <c r="H40" s="218">
        <v>11655</v>
      </c>
      <c r="I40" s="218"/>
      <c r="J40" s="218">
        <f>H40+I40</f>
        <v>11655</v>
      </c>
      <c r="K40" s="218">
        <v>11655</v>
      </c>
      <c r="L40" s="221"/>
      <c r="M40" s="218">
        <f>K40+L40</f>
        <v>11655</v>
      </c>
    </row>
    <row r="41" spans="1:13" ht="15.75" customHeight="1" x14ac:dyDescent="0.25">
      <c r="A41" s="211" t="s">
        <v>907</v>
      </c>
      <c r="B41" s="212" t="s">
        <v>849</v>
      </c>
      <c r="C41" s="217"/>
      <c r="D41" s="217"/>
      <c r="E41" s="214">
        <f>E42</f>
        <v>300</v>
      </c>
      <c r="F41" s="214"/>
      <c r="G41" s="214">
        <f>G42</f>
        <v>300</v>
      </c>
      <c r="H41" s="214">
        <f>H42</f>
        <v>300</v>
      </c>
      <c r="I41" s="214"/>
      <c r="J41" s="214">
        <f>J42</f>
        <v>300</v>
      </c>
      <c r="K41" s="214">
        <f>K42</f>
        <v>200</v>
      </c>
      <c r="L41" s="221"/>
      <c r="M41" s="214">
        <f>M42</f>
        <v>200</v>
      </c>
    </row>
    <row r="42" spans="1:13" ht="31.5" customHeight="1" x14ac:dyDescent="0.25">
      <c r="A42" s="215" t="s">
        <v>908</v>
      </c>
      <c r="B42" s="222" t="s">
        <v>850</v>
      </c>
      <c r="C42" s="217"/>
      <c r="D42" s="217"/>
      <c r="E42" s="218">
        <v>300</v>
      </c>
      <c r="F42" s="218"/>
      <c r="G42" s="218">
        <f>E42+F42</f>
        <v>300</v>
      </c>
      <c r="H42" s="218">
        <v>300</v>
      </c>
      <c r="I42" s="218"/>
      <c r="J42" s="218">
        <f>H42+I42</f>
        <v>300</v>
      </c>
      <c r="K42" s="218">
        <v>200</v>
      </c>
      <c r="L42" s="221"/>
      <c r="M42" s="218">
        <f>K42+L42</f>
        <v>200</v>
      </c>
    </row>
    <row r="43" spans="1:13" ht="31.5" customHeight="1" x14ac:dyDescent="0.25">
      <c r="A43" s="212" t="s">
        <v>851</v>
      </c>
      <c r="B43" s="224" t="s">
        <v>852</v>
      </c>
      <c r="C43" s="217">
        <v>1158.2</v>
      </c>
      <c r="D43" s="217"/>
      <c r="E43" s="214">
        <f>E44+E45</f>
        <v>3040</v>
      </c>
      <c r="F43" s="214">
        <f>F44+F45</f>
        <v>2000</v>
      </c>
      <c r="G43" s="214">
        <f>G44+G45</f>
        <v>5040</v>
      </c>
      <c r="H43" s="214">
        <f>H44+H45</f>
        <v>3040</v>
      </c>
      <c r="I43" s="214"/>
      <c r="J43" s="214">
        <f>J44+J45</f>
        <v>3040</v>
      </c>
      <c r="K43" s="214">
        <f>K44+K45</f>
        <v>3040</v>
      </c>
      <c r="L43" s="221"/>
      <c r="M43" s="214">
        <f>M44+M45</f>
        <v>3040</v>
      </c>
    </row>
    <row r="44" spans="1:13" ht="31.5" customHeight="1" x14ac:dyDescent="0.25">
      <c r="A44" s="216" t="s">
        <v>909</v>
      </c>
      <c r="B44" s="222" t="s">
        <v>853</v>
      </c>
      <c r="C44" s="217"/>
      <c r="D44" s="217"/>
      <c r="E44" s="218">
        <v>40</v>
      </c>
      <c r="F44" s="218"/>
      <c r="G44" s="218">
        <f>E44+F44</f>
        <v>40</v>
      </c>
      <c r="H44" s="218">
        <v>40</v>
      </c>
      <c r="I44" s="218"/>
      <c r="J44" s="218">
        <f>H44+I44</f>
        <v>40</v>
      </c>
      <c r="K44" s="218">
        <v>40</v>
      </c>
      <c r="L44" s="221"/>
      <c r="M44" s="218">
        <f>K44+L44</f>
        <v>40</v>
      </c>
    </row>
    <row r="45" spans="1:13" ht="15.75" customHeight="1" x14ac:dyDescent="0.25">
      <c r="A45" s="216" t="s">
        <v>854</v>
      </c>
      <c r="B45" s="222" t="s">
        <v>855</v>
      </c>
      <c r="C45" s="217"/>
      <c r="D45" s="217"/>
      <c r="E45" s="218">
        <v>3000</v>
      </c>
      <c r="F45" s="218">
        <v>2000</v>
      </c>
      <c r="G45" s="218">
        <f>E45+F45</f>
        <v>5000</v>
      </c>
      <c r="H45" s="218">
        <v>3000</v>
      </c>
      <c r="I45" s="218"/>
      <c r="J45" s="218">
        <f>H45+I45</f>
        <v>3000</v>
      </c>
      <c r="K45" s="218">
        <v>3000</v>
      </c>
      <c r="L45" s="221"/>
      <c r="M45" s="218">
        <f>K45+L45</f>
        <v>3000</v>
      </c>
    </row>
    <row r="46" spans="1:13" ht="15.75" customHeight="1" x14ac:dyDescent="0.25">
      <c r="A46" s="212" t="s">
        <v>856</v>
      </c>
      <c r="B46" s="212" t="s">
        <v>857</v>
      </c>
      <c r="C46" s="217"/>
      <c r="D46" s="217"/>
      <c r="E46" s="214">
        <f>E47+E48+E49+E50</f>
        <v>18820</v>
      </c>
      <c r="F46" s="214">
        <f>F47+F48+F49+F50</f>
        <v>24325</v>
      </c>
      <c r="G46" s="214">
        <f>G47+G48+G49+G50</f>
        <v>43145</v>
      </c>
      <c r="H46" s="214">
        <f>H47+H48+H49+H50</f>
        <v>15070</v>
      </c>
      <c r="I46" s="214"/>
      <c r="J46" s="214">
        <f>J47+J48+J49+J50</f>
        <v>15070</v>
      </c>
      <c r="K46" s="214">
        <f>K47+K48+K49+K50</f>
        <v>12800</v>
      </c>
      <c r="L46" s="221"/>
      <c r="M46" s="214">
        <f>M47+M48+M49+M50</f>
        <v>12800</v>
      </c>
    </row>
    <row r="47" spans="1:13" ht="47.25" customHeight="1" x14ac:dyDescent="0.25">
      <c r="A47" s="216" t="s">
        <v>858</v>
      </c>
      <c r="B47" s="222" t="s">
        <v>859</v>
      </c>
      <c r="C47" s="217"/>
      <c r="D47" s="217"/>
      <c r="E47" s="218">
        <v>1730</v>
      </c>
      <c r="F47" s="218">
        <v>10738</v>
      </c>
      <c r="G47" s="218">
        <f>E47+F47</f>
        <v>12468</v>
      </c>
      <c r="H47" s="218">
        <v>1570</v>
      </c>
      <c r="I47" s="218"/>
      <c r="J47" s="218">
        <f>H47+I47</f>
        <v>1570</v>
      </c>
      <c r="K47" s="218">
        <v>200</v>
      </c>
      <c r="L47" s="221"/>
      <c r="M47" s="218">
        <f>K47+L47</f>
        <v>200</v>
      </c>
    </row>
    <row r="48" spans="1:13" ht="31.5" customHeight="1" x14ac:dyDescent="0.25">
      <c r="A48" s="216" t="s">
        <v>860</v>
      </c>
      <c r="B48" s="222" t="s">
        <v>861</v>
      </c>
      <c r="C48" s="217"/>
      <c r="D48" s="217"/>
      <c r="E48" s="218">
        <v>12000</v>
      </c>
      <c r="F48" s="218">
        <v>8707</v>
      </c>
      <c r="G48" s="218">
        <f>E48+F48</f>
        <v>20707</v>
      </c>
      <c r="H48" s="218">
        <v>10000</v>
      </c>
      <c r="I48" s="218"/>
      <c r="J48" s="218">
        <f>H48+I48</f>
        <v>10000</v>
      </c>
      <c r="K48" s="218">
        <v>10000</v>
      </c>
      <c r="L48" s="221"/>
      <c r="M48" s="218">
        <f>K48+L48</f>
        <v>10000</v>
      </c>
    </row>
    <row r="49" spans="1:13" ht="31.5" x14ac:dyDescent="0.25">
      <c r="A49" s="219" t="s">
        <v>910</v>
      </c>
      <c r="B49" s="222" t="s">
        <v>862</v>
      </c>
      <c r="C49" s="217"/>
      <c r="D49" s="217"/>
      <c r="E49" s="218">
        <v>1090</v>
      </c>
      <c r="F49" s="218">
        <v>4880</v>
      </c>
      <c r="G49" s="218">
        <f>E49+F49</f>
        <v>5970</v>
      </c>
      <c r="H49" s="218">
        <v>1500</v>
      </c>
      <c r="I49" s="218"/>
      <c r="J49" s="218">
        <f>H49+I49</f>
        <v>1500</v>
      </c>
      <c r="K49" s="218">
        <v>1600</v>
      </c>
      <c r="L49" s="221"/>
      <c r="M49" s="218">
        <f>K49+L49</f>
        <v>1600</v>
      </c>
    </row>
    <row r="50" spans="1:13" ht="46.5" customHeight="1" x14ac:dyDescent="0.25">
      <c r="A50" s="216" t="s">
        <v>911</v>
      </c>
      <c r="B50" s="222" t="s">
        <v>863</v>
      </c>
      <c r="C50" s="217"/>
      <c r="D50" s="217"/>
      <c r="E50" s="218">
        <v>4000</v>
      </c>
      <c r="F50" s="218"/>
      <c r="G50" s="218">
        <f t="shared" ref="G50:G54" si="12">E50+F50</f>
        <v>4000</v>
      </c>
      <c r="H50" s="218">
        <v>2000</v>
      </c>
      <c r="I50" s="218"/>
      <c r="J50" s="218">
        <v>2000</v>
      </c>
      <c r="K50" s="218">
        <v>1000</v>
      </c>
      <c r="L50" s="221"/>
      <c r="M50" s="218">
        <v>1000</v>
      </c>
    </row>
    <row r="51" spans="1:13" ht="15.75" customHeight="1" x14ac:dyDescent="0.25">
      <c r="A51" s="212" t="s">
        <v>864</v>
      </c>
      <c r="B51" s="212" t="s">
        <v>865</v>
      </c>
      <c r="C51" s="217"/>
      <c r="D51" s="217"/>
      <c r="E51" s="214">
        <v>14000</v>
      </c>
      <c r="F51" s="214">
        <v>-5000</v>
      </c>
      <c r="G51" s="214">
        <f t="shared" si="12"/>
        <v>9000</v>
      </c>
      <c r="H51" s="214">
        <v>14000</v>
      </c>
      <c r="I51" s="218"/>
      <c r="J51" s="214">
        <f t="shared" ref="J51" si="13">H51+I51</f>
        <v>14000</v>
      </c>
      <c r="K51" s="214">
        <v>14000</v>
      </c>
      <c r="L51" s="221"/>
      <c r="M51" s="214">
        <f t="shared" ref="M51" si="14">K51+L51</f>
        <v>14000</v>
      </c>
    </row>
    <row r="52" spans="1:13" ht="15.75" customHeight="1" x14ac:dyDescent="0.25">
      <c r="A52" s="212" t="s">
        <v>866</v>
      </c>
      <c r="B52" s="212" t="s">
        <v>867</v>
      </c>
      <c r="C52" s="217"/>
      <c r="D52" s="217"/>
      <c r="E52" s="214">
        <f>E53+E54</f>
        <v>11203.2</v>
      </c>
      <c r="F52" s="214">
        <f>F53+F54</f>
        <v>-2000</v>
      </c>
      <c r="G52" s="214">
        <f t="shared" ref="G52:M52" si="15">G53+G54</f>
        <v>9203.2000000000007</v>
      </c>
      <c r="H52" s="214">
        <f t="shared" si="15"/>
        <v>3045</v>
      </c>
      <c r="I52" s="214"/>
      <c r="J52" s="214">
        <f t="shared" si="15"/>
        <v>3045</v>
      </c>
      <c r="K52" s="214">
        <f t="shared" si="15"/>
        <v>3045</v>
      </c>
      <c r="L52" s="214"/>
      <c r="M52" s="214">
        <f t="shared" si="15"/>
        <v>3045</v>
      </c>
    </row>
    <row r="53" spans="1:13" ht="15.75" customHeight="1" x14ac:dyDescent="0.25">
      <c r="A53" s="216" t="s">
        <v>868</v>
      </c>
      <c r="B53" s="216" t="s">
        <v>869</v>
      </c>
      <c r="C53" s="217"/>
      <c r="D53" s="217"/>
      <c r="E53" s="218">
        <v>10045</v>
      </c>
      <c r="F53" s="218">
        <v>-2000</v>
      </c>
      <c r="G53" s="218">
        <f t="shared" si="12"/>
        <v>8045</v>
      </c>
      <c r="H53" s="218">
        <v>3045</v>
      </c>
      <c r="I53" s="218"/>
      <c r="J53" s="218">
        <v>3045</v>
      </c>
      <c r="K53" s="218">
        <v>3045</v>
      </c>
      <c r="L53" s="221"/>
      <c r="M53" s="218">
        <v>3045</v>
      </c>
    </row>
    <row r="54" spans="1:13" ht="15.75" customHeight="1" x14ac:dyDescent="0.25">
      <c r="A54" s="216" t="s">
        <v>912</v>
      </c>
      <c r="B54" s="216" t="s">
        <v>870</v>
      </c>
      <c r="C54" s="217"/>
      <c r="D54" s="217"/>
      <c r="E54" s="218">
        <v>1158.2</v>
      </c>
      <c r="F54" s="218"/>
      <c r="G54" s="218">
        <f t="shared" si="12"/>
        <v>1158.2</v>
      </c>
      <c r="H54" s="218"/>
      <c r="I54" s="218"/>
      <c r="J54" s="218"/>
      <c r="K54" s="218"/>
      <c r="L54" s="221"/>
      <c r="M54" s="218"/>
    </row>
    <row r="55" spans="1:13" ht="15.75" customHeight="1" x14ac:dyDescent="0.25">
      <c r="A55" s="211" t="s">
        <v>913</v>
      </c>
      <c r="B55" s="212" t="s">
        <v>747</v>
      </c>
      <c r="C55" s="213" t="e">
        <f>C56+C61</f>
        <v>#REF!</v>
      </c>
      <c r="D55" s="213" t="e">
        <f>D56+D61+D65+D63+#REF!</f>
        <v>#REF!</v>
      </c>
      <c r="E55" s="214">
        <f>E56+E61+E63+E65+E68</f>
        <v>2460001</v>
      </c>
      <c r="F55" s="214">
        <f t="shared" ref="F55:M55" si="16">F56+F61+F63+F65+F68</f>
        <v>23273.200000000001</v>
      </c>
      <c r="G55" s="214">
        <f t="shared" si="16"/>
        <v>2483274.2000000002</v>
      </c>
      <c r="H55" s="214">
        <f t="shared" si="16"/>
        <v>1954610.0999999999</v>
      </c>
      <c r="I55" s="214"/>
      <c r="J55" s="214">
        <f t="shared" si="16"/>
        <v>1954610.0999999999</v>
      </c>
      <c r="K55" s="214">
        <f t="shared" si="16"/>
        <v>1948258.8</v>
      </c>
      <c r="L55" s="214"/>
      <c r="M55" s="214">
        <f t="shared" si="16"/>
        <v>1948258.8</v>
      </c>
    </row>
    <row r="56" spans="1:13" ht="31.5" customHeight="1" x14ac:dyDescent="0.25">
      <c r="A56" s="211" t="s">
        <v>914</v>
      </c>
      <c r="B56" s="212" t="s">
        <v>748</v>
      </c>
      <c r="C56" s="213" t="e">
        <f>C57+#REF!+#REF!+C58</f>
        <v>#REF!</v>
      </c>
      <c r="D56" s="213" t="e">
        <f>D57+#REF!+#REF!+D58</f>
        <v>#REF!</v>
      </c>
      <c r="E56" s="214">
        <f>E57+E58+E59+E60</f>
        <v>2310386.2000000002</v>
      </c>
      <c r="F56" s="214">
        <f>F57+F58+F59+F60</f>
        <v>7018.4</v>
      </c>
      <c r="G56" s="214">
        <f t="shared" ref="G56:M56" si="17">G57+G58+G59+G60</f>
        <v>2317404.6</v>
      </c>
      <c r="H56" s="214">
        <f t="shared" si="17"/>
        <v>1944610.0999999999</v>
      </c>
      <c r="I56" s="214"/>
      <c r="J56" s="214">
        <f t="shared" si="17"/>
        <v>1944610.0999999999</v>
      </c>
      <c r="K56" s="214">
        <f t="shared" si="17"/>
        <v>1938258.8</v>
      </c>
      <c r="L56" s="214"/>
      <c r="M56" s="214">
        <f t="shared" si="17"/>
        <v>1938258.8</v>
      </c>
    </row>
    <row r="57" spans="1:13" ht="15.75" customHeight="1" x14ac:dyDescent="0.25">
      <c r="A57" s="215" t="s">
        <v>871</v>
      </c>
      <c r="B57" s="216" t="s">
        <v>872</v>
      </c>
      <c r="C57" s="217">
        <v>179262.8</v>
      </c>
      <c r="D57" s="217">
        <v>6725</v>
      </c>
      <c r="E57" s="218">
        <v>185987.8</v>
      </c>
      <c r="F57" s="218">
        <v>7018.4</v>
      </c>
      <c r="G57" s="218">
        <f t="shared" ref="G57:G71" si="18">E57+F57</f>
        <v>193006.19999999998</v>
      </c>
      <c r="H57" s="218">
        <v>103824.1</v>
      </c>
      <c r="I57" s="218"/>
      <c r="J57" s="218">
        <f t="shared" ref="J57:J59" si="19">H57+I57</f>
        <v>103824.1</v>
      </c>
      <c r="K57" s="218">
        <v>87735.2</v>
      </c>
      <c r="L57" s="221"/>
      <c r="M57" s="218">
        <f t="shared" ref="M57:M59" si="20">K57+L57</f>
        <v>87735.2</v>
      </c>
    </row>
    <row r="58" spans="1:13" ht="15.75" customHeight="1" x14ac:dyDescent="0.25">
      <c r="A58" s="216" t="s">
        <v>873</v>
      </c>
      <c r="B58" s="216" t="s">
        <v>874</v>
      </c>
      <c r="C58" s="217">
        <v>168115.1</v>
      </c>
      <c r="D58" s="217"/>
      <c r="E58" s="218">
        <v>495685.3</v>
      </c>
      <c r="F58" s="218"/>
      <c r="G58" s="218">
        <f t="shared" si="18"/>
        <v>495685.3</v>
      </c>
      <c r="H58" s="218">
        <v>187410.3</v>
      </c>
      <c r="I58" s="218"/>
      <c r="J58" s="218">
        <f t="shared" si="19"/>
        <v>187410.3</v>
      </c>
      <c r="K58" s="218">
        <v>176081.2</v>
      </c>
      <c r="L58" s="225"/>
      <c r="M58" s="218">
        <f t="shared" si="20"/>
        <v>176081.2</v>
      </c>
    </row>
    <row r="59" spans="1:13" ht="15.75" customHeight="1" x14ac:dyDescent="0.25">
      <c r="A59" s="216" t="s">
        <v>875</v>
      </c>
      <c r="B59" s="216" t="s">
        <v>876</v>
      </c>
      <c r="C59" s="217"/>
      <c r="D59" s="217"/>
      <c r="E59" s="218">
        <v>1460598</v>
      </c>
      <c r="F59" s="218"/>
      <c r="G59" s="218">
        <f t="shared" si="18"/>
        <v>1460598</v>
      </c>
      <c r="H59" s="218">
        <v>1485619</v>
      </c>
      <c r="I59" s="218"/>
      <c r="J59" s="218">
        <f t="shared" si="19"/>
        <v>1485619</v>
      </c>
      <c r="K59" s="218">
        <v>1525638.6</v>
      </c>
      <c r="L59" s="225"/>
      <c r="M59" s="218">
        <f t="shared" si="20"/>
        <v>1525638.6</v>
      </c>
    </row>
    <row r="60" spans="1:13" ht="15.75" customHeight="1" x14ac:dyDescent="0.25">
      <c r="A60" s="216" t="s">
        <v>915</v>
      </c>
      <c r="B60" s="216" t="s">
        <v>877</v>
      </c>
      <c r="C60" s="217"/>
      <c r="D60" s="217"/>
      <c r="E60" s="218">
        <v>168115.1</v>
      </c>
      <c r="F60" s="218"/>
      <c r="G60" s="218">
        <f>E60+F60</f>
        <v>168115.1</v>
      </c>
      <c r="H60" s="218">
        <v>167756.70000000001</v>
      </c>
      <c r="I60" s="218"/>
      <c r="J60" s="218">
        <f>H60+I60</f>
        <v>167756.70000000001</v>
      </c>
      <c r="K60" s="218">
        <v>148803.79999999999</v>
      </c>
      <c r="L60" s="225"/>
      <c r="M60" s="218">
        <f>K60+L60</f>
        <v>148803.79999999999</v>
      </c>
    </row>
    <row r="61" spans="1:13" ht="31.5" x14ac:dyDescent="0.25">
      <c r="A61" s="226" t="s">
        <v>916</v>
      </c>
      <c r="B61" s="212" t="s">
        <v>878</v>
      </c>
      <c r="C61" s="213">
        <f>C62</f>
        <v>25000</v>
      </c>
      <c r="D61" s="213">
        <f>D62</f>
        <v>24986</v>
      </c>
      <c r="E61" s="214">
        <f>E62</f>
        <v>49986</v>
      </c>
      <c r="F61" s="214"/>
      <c r="G61" s="214">
        <f t="shared" ref="G61:M61" si="21">G62</f>
        <v>49986</v>
      </c>
      <c r="H61" s="214">
        <f t="shared" si="21"/>
        <v>10000</v>
      </c>
      <c r="I61" s="214"/>
      <c r="J61" s="214">
        <f t="shared" si="21"/>
        <v>10000</v>
      </c>
      <c r="K61" s="214">
        <f t="shared" si="21"/>
        <v>10000</v>
      </c>
      <c r="L61" s="214"/>
      <c r="M61" s="214">
        <f t="shared" si="21"/>
        <v>10000</v>
      </c>
    </row>
    <row r="62" spans="1:13" ht="31.5" x14ac:dyDescent="0.25">
      <c r="A62" s="227" t="s">
        <v>917</v>
      </c>
      <c r="B62" s="216" t="s">
        <v>879</v>
      </c>
      <c r="C62" s="217">
        <v>25000</v>
      </c>
      <c r="D62" s="217">
        <v>24986</v>
      </c>
      <c r="E62" s="218">
        <v>49986</v>
      </c>
      <c r="F62" s="218"/>
      <c r="G62" s="218">
        <f>E62+F62</f>
        <v>49986</v>
      </c>
      <c r="H62" s="218">
        <v>10000</v>
      </c>
      <c r="I62" s="218"/>
      <c r="J62" s="218">
        <f>H62+I62</f>
        <v>10000</v>
      </c>
      <c r="K62" s="218">
        <v>10000</v>
      </c>
      <c r="L62" s="225"/>
      <c r="M62" s="218">
        <f>K62+L62</f>
        <v>10000</v>
      </c>
    </row>
    <row r="63" spans="1:13" x14ac:dyDescent="0.25">
      <c r="A63" s="226" t="s">
        <v>918</v>
      </c>
      <c r="B63" s="224" t="s">
        <v>880</v>
      </c>
      <c r="C63" s="217"/>
      <c r="D63" s="228">
        <v>200</v>
      </c>
      <c r="E63" s="214">
        <f>E64</f>
        <v>200</v>
      </c>
      <c r="F63" s="214">
        <f>F64</f>
        <v>15670</v>
      </c>
      <c r="G63" s="214">
        <f>G64</f>
        <v>15870</v>
      </c>
      <c r="H63" s="214"/>
      <c r="I63" s="218"/>
      <c r="J63" s="214"/>
      <c r="K63" s="214"/>
      <c r="L63" s="225"/>
      <c r="M63" s="214"/>
    </row>
    <row r="64" spans="1:13" x14ac:dyDescent="0.25">
      <c r="A64" s="227" t="s">
        <v>919</v>
      </c>
      <c r="B64" s="222" t="s">
        <v>881</v>
      </c>
      <c r="C64" s="217"/>
      <c r="D64" s="229">
        <v>200</v>
      </c>
      <c r="E64" s="218">
        <v>200</v>
      </c>
      <c r="F64" s="218">
        <v>15670</v>
      </c>
      <c r="G64" s="218">
        <f>E64+F64</f>
        <v>15870</v>
      </c>
      <c r="H64" s="214"/>
      <c r="I64" s="218"/>
      <c r="J64" s="214"/>
      <c r="K64" s="214"/>
      <c r="L64" s="225"/>
      <c r="M64" s="214"/>
    </row>
    <row r="65" spans="1:13" ht="47.25" x14ac:dyDescent="0.25">
      <c r="A65" s="230" t="s">
        <v>920</v>
      </c>
      <c r="B65" s="224" t="s">
        <v>882</v>
      </c>
      <c r="C65" s="217"/>
      <c r="D65" s="231">
        <f>D66+D71</f>
        <v>119743.8</v>
      </c>
      <c r="E65" s="214">
        <f>E66+E67</f>
        <v>119743.8</v>
      </c>
      <c r="F65" s="214">
        <f t="shared" ref="F65" si="22">F66+F67</f>
        <v>584.79999999999995</v>
      </c>
      <c r="G65" s="214">
        <f>G66+G67</f>
        <v>120328.6</v>
      </c>
      <c r="H65" s="214"/>
      <c r="I65" s="218"/>
      <c r="J65" s="214"/>
      <c r="K65" s="218"/>
      <c r="L65" s="225"/>
      <c r="M65" s="218"/>
    </row>
    <row r="66" spans="1:13" ht="31.5" x14ac:dyDescent="0.25">
      <c r="A66" s="232" t="s">
        <v>921</v>
      </c>
      <c r="B66" s="222" t="s">
        <v>883</v>
      </c>
      <c r="C66" s="217"/>
      <c r="D66" s="233">
        <v>68533.600000000006</v>
      </c>
      <c r="E66" s="218">
        <v>68533.600000000006</v>
      </c>
      <c r="F66" s="218">
        <v>584.79999999999995</v>
      </c>
      <c r="G66" s="218">
        <f t="shared" si="18"/>
        <v>69118.400000000009</v>
      </c>
      <c r="H66" s="214"/>
      <c r="I66" s="218"/>
      <c r="J66" s="214"/>
      <c r="K66" s="218"/>
      <c r="L66" s="225"/>
      <c r="M66" s="218"/>
    </row>
    <row r="67" spans="1:13" ht="31.5" x14ac:dyDescent="0.25">
      <c r="A67" s="232" t="s">
        <v>922</v>
      </c>
      <c r="B67" s="222" t="s">
        <v>884</v>
      </c>
      <c r="C67" s="217"/>
      <c r="D67" s="233">
        <v>51210.2</v>
      </c>
      <c r="E67" s="218">
        <f t="shared" ref="E67" si="23">C67+D67</f>
        <v>51210.2</v>
      </c>
      <c r="F67" s="218"/>
      <c r="G67" s="218">
        <f t="shared" si="18"/>
        <v>51210.2</v>
      </c>
      <c r="H67" s="214"/>
      <c r="I67" s="218"/>
      <c r="J67" s="214"/>
      <c r="K67" s="218"/>
      <c r="L67" s="225"/>
      <c r="M67" s="218"/>
    </row>
    <row r="68" spans="1:13" ht="31.5" x14ac:dyDescent="0.25">
      <c r="A68" s="232" t="s">
        <v>923</v>
      </c>
      <c r="B68" s="224" t="s">
        <v>924</v>
      </c>
      <c r="C68" s="217"/>
      <c r="D68" s="233"/>
      <c r="E68" s="214">
        <f>E69+E70+E71</f>
        <v>-20315</v>
      </c>
      <c r="F68" s="218"/>
      <c r="G68" s="214">
        <f>G69+G70+G71</f>
        <v>-20315</v>
      </c>
      <c r="H68" s="214"/>
      <c r="I68" s="218"/>
      <c r="J68" s="214"/>
      <c r="K68" s="218"/>
      <c r="L68" s="225"/>
      <c r="M68" s="218"/>
    </row>
    <row r="69" spans="1:13" ht="94.5" x14ac:dyDescent="0.25">
      <c r="A69" s="232" t="s">
        <v>925</v>
      </c>
      <c r="B69" s="234" t="s">
        <v>926</v>
      </c>
      <c r="C69" s="217"/>
      <c r="D69" s="233"/>
      <c r="E69" s="218">
        <v>-12.8</v>
      </c>
      <c r="F69" s="218"/>
      <c r="G69" s="218">
        <f t="shared" si="18"/>
        <v>-12.8</v>
      </c>
      <c r="H69" s="214"/>
      <c r="I69" s="218"/>
      <c r="J69" s="214"/>
      <c r="K69" s="218"/>
      <c r="L69" s="225"/>
      <c r="M69" s="218"/>
    </row>
    <row r="70" spans="1:13" ht="78.75" x14ac:dyDescent="0.25">
      <c r="A70" s="232" t="s">
        <v>927</v>
      </c>
      <c r="B70" s="234" t="s">
        <v>928</v>
      </c>
      <c r="C70" s="217"/>
      <c r="D70" s="233"/>
      <c r="E70" s="218">
        <v>-1802.9</v>
      </c>
      <c r="F70" s="218"/>
      <c r="G70" s="218">
        <f t="shared" si="18"/>
        <v>-1802.9</v>
      </c>
      <c r="H70" s="214"/>
      <c r="I70" s="218"/>
      <c r="J70" s="214"/>
      <c r="K70" s="218"/>
      <c r="L70" s="225"/>
      <c r="M70" s="218"/>
    </row>
    <row r="71" spans="1:13" ht="31.5" x14ac:dyDescent="0.25">
      <c r="A71" s="232" t="s">
        <v>929</v>
      </c>
      <c r="B71" s="235" t="s">
        <v>930</v>
      </c>
      <c r="C71" s="217"/>
      <c r="D71" s="233">
        <v>51210.2</v>
      </c>
      <c r="E71" s="218">
        <v>-18499.3</v>
      </c>
      <c r="F71" s="218"/>
      <c r="G71" s="218">
        <f t="shared" si="18"/>
        <v>-18499.3</v>
      </c>
      <c r="H71" s="214"/>
      <c r="I71" s="218"/>
      <c r="J71" s="214"/>
      <c r="K71" s="218"/>
      <c r="L71" s="225"/>
      <c r="M71" s="218"/>
    </row>
    <row r="72" spans="1:13" ht="28.5" customHeight="1" x14ac:dyDescent="0.25">
      <c r="A72" s="236"/>
      <c r="B72" s="212" t="s">
        <v>749</v>
      </c>
      <c r="C72" s="213" t="e">
        <f t="shared" ref="C72:M72" si="24">C16+C55</f>
        <v>#REF!</v>
      </c>
      <c r="D72" s="213" t="e">
        <f t="shared" si="24"/>
        <v>#REF!</v>
      </c>
      <c r="E72" s="214">
        <f t="shared" si="24"/>
        <v>4394577.7</v>
      </c>
      <c r="F72" s="214">
        <f t="shared" si="24"/>
        <v>75598.2</v>
      </c>
      <c r="G72" s="214">
        <f t="shared" si="24"/>
        <v>4470175.9000000004</v>
      </c>
      <c r="H72" s="214">
        <f t="shared" si="24"/>
        <v>3924180.0999999996</v>
      </c>
      <c r="I72" s="214">
        <f t="shared" si="24"/>
        <v>100000</v>
      </c>
      <c r="J72" s="214">
        <f t="shared" si="24"/>
        <v>4024180.0999999996</v>
      </c>
      <c r="K72" s="214">
        <f t="shared" si="24"/>
        <v>3981231.8</v>
      </c>
      <c r="L72" s="214">
        <f t="shared" si="24"/>
        <v>100000</v>
      </c>
      <c r="M72" s="214">
        <f t="shared" si="24"/>
        <v>4081231.8</v>
      </c>
    </row>
    <row r="73" spans="1:13" ht="15.75" hidden="1" customHeight="1" x14ac:dyDescent="0.2"/>
    <row r="74" spans="1:13" ht="15.75" hidden="1" customHeight="1" x14ac:dyDescent="0.2">
      <c r="B74" s="237" t="s">
        <v>899</v>
      </c>
      <c r="C74" s="238" t="e">
        <f>C16+C57</f>
        <v>#REF!</v>
      </c>
      <c r="D74" s="238"/>
      <c r="E74" s="239"/>
      <c r="F74" s="239"/>
      <c r="G74" s="239"/>
      <c r="H74" s="240"/>
    </row>
    <row r="75" spans="1:13" ht="15.75" hidden="1" customHeight="1" x14ac:dyDescent="0.2">
      <c r="B75" s="241" t="s">
        <v>900</v>
      </c>
      <c r="C75" s="242">
        <v>96076.806883243844</v>
      </c>
      <c r="D75" s="242"/>
      <c r="E75" s="243"/>
      <c r="F75" s="244"/>
      <c r="G75" s="244"/>
      <c r="H75" s="244"/>
    </row>
    <row r="76" spans="1:13" ht="15.75" hidden="1" customHeight="1" x14ac:dyDescent="0.2">
      <c r="B76" s="241"/>
      <c r="C76" s="192" t="e">
        <f>C75/C74</f>
        <v>#REF!</v>
      </c>
      <c r="D76" s="192"/>
      <c r="E76" s="245"/>
      <c r="F76" s="245"/>
      <c r="G76" s="245"/>
      <c r="H76" s="245"/>
    </row>
    <row r="77" spans="1:13" ht="15.75" hidden="1" customHeight="1" x14ac:dyDescent="0.2"/>
    <row r="79" spans="1:13" x14ac:dyDescent="0.2">
      <c r="D79" s="246" t="e">
        <f>D72-#REF!</f>
        <v>#REF!</v>
      </c>
      <c r="E79" s="247"/>
      <c r="F79" s="247"/>
      <c r="G79" s="247"/>
      <c r="H79" s="247"/>
      <c r="I79" s="247"/>
      <c r="J79" s="247"/>
      <c r="K79" s="247"/>
      <c r="L79" s="247"/>
      <c r="M79" s="247"/>
    </row>
  </sheetData>
  <mergeCells count="2">
    <mergeCell ref="A11:M11"/>
    <mergeCell ref="A12:M12"/>
  </mergeCells>
  <pageMargins left="0.98425196850393704" right="0.39370078740157483" top="0.39370078740157483" bottom="0.39370078740157483" header="0.31496062992125984" footer="0.31496062992125984"/>
  <pageSetup paperSize="9" scale="52" fitToHeight="3" orientation="portrait" horizontalDpi="0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  <pageSetUpPr fitToPage="1"/>
  </sheetPr>
  <dimension ref="A1:AD636"/>
  <sheetViews>
    <sheetView zoomScale="80" zoomScaleNormal="80" workbookViewId="0">
      <selection activeCell="L9" sqref="L9"/>
    </sheetView>
  </sheetViews>
  <sheetFormatPr defaultRowHeight="15.75" outlineLevelRow="7" x14ac:dyDescent="0.2"/>
  <cols>
    <col min="1" max="1" width="15.7109375" style="10" customWidth="1"/>
    <col min="2" max="2" width="9.85546875" style="10" customWidth="1"/>
    <col min="3" max="3" width="81.42578125" style="11" customWidth="1"/>
    <col min="4" max="4" width="16.5703125" style="10" hidden="1" customWidth="1"/>
    <col min="5" max="7" width="16.42578125" style="10" hidden="1" customWidth="1"/>
    <col min="8" max="8" width="22" style="10" hidden="1" customWidth="1"/>
    <col min="9" max="9" width="16.42578125" style="10" hidden="1" customWidth="1"/>
    <col min="10" max="11" width="19.7109375" style="10" hidden="1" customWidth="1"/>
    <col min="12" max="12" width="17.28515625" style="10" customWidth="1"/>
    <col min="13" max="14" width="15.7109375" style="10" hidden="1" customWidth="1"/>
    <col min="15" max="15" width="16.5703125" style="10" hidden="1" customWidth="1"/>
    <col min="16" max="16" width="15.7109375" style="10" hidden="1" customWidth="1"/>
    <col min="17" max="17" width="16.5703125" style="10" hidden="1" customWidth="1"/>
    <col min="18" max="18" width="15.7109375" style="10" hidden="1" customWidth="1"/>
    <col min="19" max="20" width="17.42578125" style="10" hidden="1" customWidth="1"/>
    <col min="21" max="21" width="17" style="10" customWidth="1"/>
    <col min="22" max="22" width="15.28515625" style="10" hidden="1" customWidth="1"/>
    <col min="23" max="23" width="13.28515625" style="10" hidden="1" customWidth="1"/>
    <col min="24" max="24" width="16.28515625" style="10" hidden="1" customWidth="1"/>
    <col min="25" max="25" width="13.28515625" style="10" hidden="1" customWidth="1"/>
    <col min="26" max="26" width="16.28515625" style="10" hidden="1" customWidth="1"/>
    <col min="27" max="27" width="13.28515625" style="10" hidden="1" customWidth="1"/>
    <col min="28" max="28" width="17.140625" style="10" hidden="1" customWidth="1"/>
    <col min="29" max="29" width="22.28515625" style="10" hidden="1" customWidth="1"/>
    <col min="30" max="30" width="15.85546875" style="10" customWidth="1"/>
    <col min="31" max="16384" width="9.140625" style="10"/>
  </cols>
  <sheetData>
    <row r="1" spans="1:30" x14ac:dyDescent="0.2">
      <c r="J1" s="12"/>
      <c r="K1" s="12"/>
      <c r="L1" s="12" t="s">
        <v>589</v>
      </c>
    </row>
    <row r="2" spans="1:30" x14ac:dyDescent="0.2">
      <c r="J2" s="13"/>
      <c r="K2" s="13"/>
      <c r="L2" s="13" t="s">
        <v>590</v>
      </c>
    </row>
    <row r="3" spans="1:30" x14ac:dyDescent="0.2">
      <c r="J3" s="13"/>
      <c r="K3" s="13"/>
      <c r="L3" s="13" t="s">
        <v>744</v>
      </c>
    </row>
    <row r="4" spans="1:30" x14ac:dyDescent="0.2">
      <c r="J4" s="13"/>
      <c r="K4" s="13"/>
      <c r="L4" s="13" t="s">
        <v>887</v>
      </c>
    </row>
    <row r="6" spans="1:30" x14ac:dyDescent="0.2">
      <c r="C6" s="14"/>
      <c r="D6" s="12"/>
      <c r="E6" s="12"/>
      <c r="F6" s="12"/>
      <c r="G6" s="12" t="s">
        <v>743</v>
      </c>
      <c r="H6" s="12"/>
      <c r="I6" s="12"/>
      <c r="J6" s="12"/>
      <c r="K6" s="12"/>
      <c r="L6" s="12" t="s">
        <v>589</v>
      </c>
      <c r="O6" s="12"/>
      <c r="Q6" s="12"/>
      <c r="S6" s="12"/>
      <c r="T6" s="12"/>
      <c r="U6" s="12"/>
      <c r="Y6" s="12" t="s">
        <v>589</v>
      </c>
      <c r="AA6" s="12" t="s">
        <v>589</v>
      </c>
      <c r="AD6" s="12"/>
    </row>
    <row r="7" spans="1:30" x14ac:dyDescent="0.2">
      <c r="C7" s="15"/>
      <c r="D7" s="13"/>
      <c r="E7" s="13"/>
      <c r="F7" s="13"/>
      <c r="G7" s="13" t="s">
        <v>590</v>
      </c>
      <c r="H7" s="13"/>
      <c r="I7" s="13"/>
      <c r="J7" s="13"/>
      <c r="K7" s="13"/>
      <c r="L7" s="13" t="s">
        <v>590</v>
      </c>
      <c r="O7" s="13"/>
      <c r="Q7" s="13"/>
      <c r="S7" s="13"/>
      <c r="T7" s="13"/>
      <c r="U7" s="13"/>
      <c r="Y7" s="13" t="s">
        <v>722</v>
      </c>
      <c r="AA7" s="13" t="s">
        <v>590</v>
      </c>
      <c r="AD7" s="13"/>
    </row>
    <row r="8" spans="1:30" x14ac:dyDescent="0.2">
      <c r="A8" s="16"/>
      <c r="B8" s="16"/>
      <c r="C8" s="15"/>
      <c r="G8" s="10" t="s">
        <v>721</v>
      </c>
      <c r="H8" s="13"/>
      <c r="L8" s="10" t="s">
        <v>721</v>
      </c>
      <c r="AA8" s="13" t="s">
        <v>744</v>
      </c>
    </row>
    <row r="9" spans="1:30" x14ac:dyDescent="0.2">
      <c r="A9" s="16"/>
      <c r="B9" s="16"/>
      <c r="C9" s="15"/>
      <c r="G9" s="10" t="s">
        <v>742</v>
      </c>
      <c r="H9" s="13"/>
      <c r="L9" s="10" t="s">
        <v>931</v>
      </c>
      <c r="AA9" s="13" t="s">
        <v>887</v>
      </c>
    </row>
    <row r="10" spans="1:30" x14ac:dyDescent="0.2">
      <c r="A10" s="16"/>
      <c r="B10" s="16"/>
      <c r="C10" s="17"/>
      <c r="D10" s="16"/>
      <c r="E10" s="16"/>
      <c r="F10" s="16"/>
      <c r="G10" s="16"/>
      <c r="H10" s="16"/>
      <c r="I10" s="16"/>
      <c r="J10" s="16"/>
      <c r="K10" s="16"/>
      <c r="L10" s="16"/>
    </row>
    <row r="11" spans="1:30" ht="48" customHeight="1" x14ac:dyDescent="0.2">
      <c r="A11" s="267" t="s">
        <v>562</v>
      </c>
      <c r="B11" s="267"/>
      <c r="C11" s="267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  <c r="V11" s="267"/>
      <c r="W11" s="267"/>
      <c r="X11" s="267"/>
      <c r="Y11" s="267"/>
      <c r="Z11" s="267"/>
      <c r="AA11" s="267"/>
      <c r="AB11" s="267"/>
      <c r="AC11" s="267"/>
      <c r="AD11" s="267"/>
    </row>
    <row r="12" spans="1:30" ht="15.75" customHeight="1" x14ac:dyDescent="0.2">
      <c r="A12" s="264"/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  <c r="O12" s="265"/>
      <c r="P12" s="265"/>
      <c r="Q12" s="265"/>
      <c r="R12" s="265"/>
      <c r="S12" s="265"/>
      <c r="T12" s="265"/>
      <c r="U12" s="265"/>
      <c r="V12" s="265"/>
    </row>
    <row r="13" spans="1:30" ht="17.25" customHeight="1" x14ac:dyDescent="0.2">
      <c r="A13" s="18"/>
      <c r="B13" s="18"/>
      <c r="C13" s="18"/>
      <c r="D13" s="18"/>
      <c r="E13" s="19"/>
      <c r="F13" s="19"/>
      <c r="G13" s="19"/>
      <c r="H13" s="15"/>
      <c r="I13" s="19"/>
      <c r="J13" s="13"/>
      <c r="K13" s="13"/>
      <c r="L13" s="13"/>
      <c r="V13" s="10" t="s">
        <v>549</v>
      </c>
      <c r="X13" s="15"/>
      <c r="Z13" s="15"/>
      <c r="AB13" s="15" t="s">
        <v>549</v>
      </c>
      <c r="AD13" s="8" t="s">
        <v>549</v>
      </c>
    </row>
    <row r="14" spans="1:30" s="23" customFormat="1" ht="54" customHeight="1" x14ac:dyDescent="0.2">
      <c r="A14" s="20" t="s">
        <v>327</v>
      </c>
      <c r="B14" s="20" t="s">
        <v>328</v>
      </c>
      <c r="C14" s="21" t="s">
        <v>299</v>
      </c>
      <c r="D14" s="22" t="s">
        <v>605</v>
      </c>
      <c r="E14" s="22" t="s">
        <v>606</v>
      </c>
      <c r="F14" s="22" t="s">
        <v>607</v>
      </c>
      <c r="G14" s="22" t="s">
        <v>606</v>
      </c>
      <c r="H14" s="22" t="s">
        <v>607</v>
      </c>
      <c r="I14" s="22" t="s">
        <v>606</v>
      </c>
      <c r="J14" s="22" t="s">
        <v>607</v>
      </c>
      <c r="K14" s="22" t="s">
        <v>606</v>
      </c>
      <c r="L14" s="22" t="s">
        <v>607</v>
      </c>
      <c r="M14" s="22" t="s">
        <v>608</v>
      </c>
      <c r="N14" s="22" t="s">
        <v>606</v>
      </c>
      <c r="O14" s="22" t="s">
        <v>609</v>
      </c>
      <c r="P14" s="22" t="s">
        <v>606</v>
      </c>
      <c r="Q14" s="22" t="s">
        <v>609</v>
      </c>
      <c r="R14" s="22" t="s">
        <v>606</v>
      </c>
      <c r="S14" s="22" t="s">
        <v>609</v>
      </c>
      <c r="T14" s="22" t="s">
        <v>606</v>
      </c>
      <c r="U14" s="22" t="s">
        <v>609</v>
      </c>
      <c r="V14" s="22" t="s">
        <v>610</v>
      </c>
      <c r="W14" s="22" t="s">
        <v>606</v>
      </c>
      <c r="X14" s="22" t="s">
        <v>611</v>
      </c>
      <c r="Y14" s="22" t="s">
        <v>606</v>
      </c>
      <c r="Z14" s="22" t="s">
        <v>611</v>
      </c>
      <c r="AA14" s="22" t="s">
        <v>606</v>
      </c>
      <c r="AB14" s="22" t="s">
        <v>611</v>
      </c>
      <c r="AC14" s="22" t="s">
        <v>606</v>
      </c>
      <c r="AD14" s="22" t="s">
        <v>611</v>
      </c>
    </row>
    <row r="15" spans="1:30" s="23" customFormat="1" ht="19.5" customHeight="1" x14ac:dyDescent="0.2">
      <c r="A15" s="24" t="s">
        <v>300</v>
      </c>
      <c r="B15" s="24" t="s">
        <v>301</v>
      </c>
      <c r="C15" s="21">
        <v>3</v>
      </c>
      <c r="D15" s="24" t="s">
        <v>302</v>
      </c>
      <c r="E15" s="24" t="s">
        <v>550</v>
      </c>
      <c r="F15" s="24" t="s">
        <v>302</v>
      </c>
      <c r="G15" s="24" t="s">
        <v>550</v>
      </c>
      <c r="H15" s="24" t="s">
        <v>302</v>
      </c>
      <c r="I15" s="24" t="s">
        <v>550</v>
      </c>
      <c r="J15" s="24" t="s">
        <v>302</v>
      </c>
      <c r="K15" s="24" t="s">
        <v>550</v>
      </c>
      <c r="L15" s="24" t="s">
        <v>302</v>
      </c>
      <c r="M15" s="24" t="s">
        <v>465</v>
      </c>
      <c r="N15" s="24" t="s">
        <v>466</v>
      </c>
      <c r="O15" s="24" t="s">
        <v>465</v>
      </c>
      <c r="P15" s="24" t="s">
        <v>466</v>
      </c>
      <c r="Q15" s="24" t="s">
        <v>612</v>
      </c>
      <c r="R15" s="24" t="s">
        <v>466</v>
      </c>
      <c r="S15" s="24" t="s">
        <v>550</v>
      </c>
      <c r="T15" s="24" t="s">
        <v>466</v>
      </c>
      <c r="U15" s="24" t="s">
        <v>550</v>
      </c>
      <c r="V15" s="24" t="s">
        <v>613</v>
      </c>
      <c r="W15" s="25">
        <v>11</v>
      </c>
      <c r="X15" s="25">
        <v>10</v>
      </c>
      <c r="Y15" s="25">
        <v>11</v>
      </c>
      <c r="Z15" s="25">
        <v>12</v>
      </c>
      <c r="AA15" s="25">
        <v>11</v>
      </c>
      <c r="AB15" s="25">
        <v>6</v>
      </c>
      <c r="AC15" s="25">
        <v>11</v>
      </c>
      <c r="AD15" s="25">
        <v>6</v>
      </c>
    </row>
    <row r="16" spans="1:30" ht="31.5" outlineLevel="2" x14ac:dyDescent="0.2">
      <c r="A16" s="26" t="s">
        <v>158</v>
      </c>
      <c r="B16" s="26"/>
      <c r="C16" s="27" t="s">
        <v>632</v>
      </c>
      <c r="D16" s="28">
        <f>D17+D58</f>
        <v>2125954.2000000002</v>
      </c>
      <c r="E16" s="28">
        <f t="shared" ref="E16:F16" si="0">E17+E58</f>
        <v>4454.1961300000003</v>
      </c>
      <c r="F16" s="28">
        <f t="shared" si="0"/>
        <v>2130408.3961300002</v>
      </c>
      <c r="G16" s="28">
        <f t="shared" ref="G16:H16" si="1">G17+G58</f>
        <v>1250.6893</v>
      </c>
      <c r="H16" s="28">
        <f t="shared" si="1"/>
        <v>2131659.08543</v>
      </c>
      <c r="I16" s="29">
        <f t="shared" ref="I16:J16" si="2">I17+I58</f>
        <v>66805.540349999996</v>
      </c>
      <c r="J16" s="28">
        <f t="shared" si="2"/>
        <v>2198464.6257799999</v>
      </c>
      <c r="K16" s="28">
        <f t="shared" ref="K16:L16" si="3">K17+K58</f>
        <v>6586.3095899999998</v>
      </c>
      <c r="L16" s="28">
        <f t="shared" si="3"/>
        <v>2205050.9353700001</v>
      </c>
      <c r="M16" s="28">
        <f>M17+M58</f>
        <v>2052332.5000000002</v>
      </c>
      <c r="N16" s="28">
        <f t="shared" ref="N16:P16" si="4">N17+N58</f>
        <v>0</v>
      </c>
      <c r="O16" s="28">
        <f t="shared" ref="O16:R16" si="5">O17+O58</f>
        <v>2052332.5000000002</v>
      </c>
      <c r="P16" s="28">
        <f t="shared" si="4"/>
        <v>0</v>
      </c>
      <c r="Q16" s="28">
        <f t="shared" si="5"/>
        <v>2052332.5000000002</v>
      </c>
      <c r="R16" s="28">
        <f t="shared" si="5"/>
        <v>0</v>
      </c>
      <c r="S16" s="28">
        <f t="shared" ref="S16:T16" si="6">S17+S58</f>
        <v>2052332.5000000002</v>
      </c>
      <c r="T16" s="28">
        <f t="shared" si="6"/>
        <v>0</v>
      </c>
      <c r="U16" s="28">
        <f t="shared" ref="U16" si="7">U17+U58</f>
        <v>2052332.5000000002</v>
      </c>
      <c r="V16" s="28">
        <f>V17+V58</f>
        <v>2039731.8</v>
      </c>
      <c r="W16" s="28">
        <f t="shared" ref="W16:Y16" si="8">W17+W58</f>
        <v>0</v>
      </c>
      <c r="X16" s="28">
        <f t="shared" ref="X16:AA16" si="9">X17+X58</f>
        <v>2039731.8</v>
      </c>
      <c r="Y16" s="28">
        <f t="shared" si="8"/>
        <v>0</v>
      </c>
      <c r="Z16" s="28">
        <f t="shared" si="9"/>
        <v>2039731.8</v>
      </c>
      <c r="AA16" s="28">
        <f t="shared" si="9"/>
        <v>0</v>
      </c>
      <c r="AB16" s="28">
        <f t="shared" ref="AB16:AC16" si="10">AB17+AB58</f>
        <v>2039731.8</v>
      </c>
      <c r="AC16" s="28">
        <f t="shared" si="10"/>
        <v>0</v>
      </c>
      <c r="AD16" s="28">
        <f t="shared" ref="AD16" si="11">AD17+AD58</f>
        <v>2039731.8</v>
      </c>
    </row>
    <row r="17" spans="1:30" ht="31.5" outlineLevel="3" x14ac:dyDescent="0.2">
      <c r="A17" s="26" t="s">
        <v>159</v>
      </c>
      <c r="B17" s="26"/>
      <c r="C17" s="27" t="s">
        <v>633</v>
      </c>
      <c r="D17" s="28">
        <f>D18+D37+D51</f>
        <v>87701.799999999988</v>
      </c>
      <c r="E17" s="28">
        <f t="shared" ref="E17" si="12">E18+E37+E51</f>
        <v>4454.1961300000003</v>
      </c>
      <c r="F17" s="28">
        <f>F18+F37+F51+F48</f>
        <v>92155.996129999985</v>
      </c>
      <c r="G17" s="28">
        <f t="shared" ref="G17:Z17" si="13">G18+G37+G51+G48</f>
        <v>1250.6893</v>
      </c>
      <c r="H17" s="28">
        <f t="shared" si="13"/>
        <v>93406.685429999983</v>
      </c>
      <c r="I17" s="29">
        <f t="shared" ref="I17:J17" si="14">I18+I37+I51+I48</f>
        <v>23615.729639999998</v>
      </c>
      <c r="J17" s="28">
        <f t="shared" si="14"/>
        <v>117022.41506999997</v>
      </c>
      <c r="K17" s="28">
        <f t="shared" ref="K17:L17" si="15">K18+K37+K51+K48</f>
        <v>0</v>
      </c>
      <c r="L17" s="28">
        <f t="shared" si="15"/>
        <v>117022.41506999997</v>
      </c>
      <c r="M17" s="28">
        <f t="shared" si="13"/>
        <v>6879.7</v>
      </c>
      <c r="N17" s="28">
        <f t="shared" si="13"/>
        <v>0</v>
      </c>
      <c r="O17" s="28">
        <f t="shared" si="13"/>
        <v>6879.7</v>
      </c>
      <c r="P17" s="28">
        <f t="shared" si="13"/>
        <v>0</v>
      </c>
      <c r="Q17" s="28">
        <f t="shared" si="13"/>
        <v>6879.7</v>
      </c>
      <c r="R17" s="28">
        <f t="shared" ref="R17:S17" si="16">R18+R37+R51+R48</f>
        <v>0</v>
      </c>
      <c r="S17" s="28">
        <f t="shared" si="16"/>
        <v>6879.7</v>
      </c>
      <c r="T17" s="28">
        <f t="shared" ref="T17:U17" si="17">T18+T37+T51+T48</f>
        <v>0</v>
      </c>
      <c r="U17" s="28">
        <f t="shared" si="17"/>
        <v>6879.7</v>
      </c>
      <c r="V17" s="28">
        <f t="shared" si="13"/>
        <v>8879.7000000000007</v>
      </c>
      <c r="W17" s="28">
        <f t="shared" si="13"/>
        <v>0</v>
      </c>
      <c r="X17" s="28">
        <f t="shared" si="13"/>
        <v>8879.7000000000007</v>
      </c>
      <c r="Y17" s="28">
        <f t="shared" si="13"/>
        <v>0</v>
      </c>
      <c r="Z17" s="28">
        <f t="shared" si="13"/>
        <v>8879.7000000000007</v>
      </c>
      <c r="AA17" s="28">
        <f t="shared" ref="AA17:AB17" si="18">AA18+AA37+AA51+AA48</f>
        <v>0</v>
      </c>
      <c r="AB17" s="28">
        <f t="shared" si="18"/>
        <v>8879.7000000000007</v>
      </c>
      <c r="AC17" s="28">
        <f t="shared" ref="AC17:AD17" si="19">AC18+AC37+AC51+AC48</f>
        <v>0</v>
      </c>
      <c r="AD17" s="28">
        <f t="shared" si="19"/>
        <v>8879.7000000000007</v>
      </c>
    </row>
    <row r="18" spans="1:30" ht="47.25" outlineLevel="4" x14ac:dyDescent="0.2">
      <c r="A18" s="26" t="s">
        <v>160</v>
      </c>
      <c r="B18" s="26"/>
      <c r="C18" s="27" t="s">
        <v>161</v>
      </c>
      <c r="D18" s="28">
        <f>D19+D35+D27+D23+D25+D21+D29+D31+D33</f>
        <v>63722.1</v>
      </c>
      <c r="E18" s="28">
        <f t="shared" ref="E18:X18" si="20">E19+E35+E27+E23+E25+E21+E29+E31+E33</f>
        <v>4454.1961300000003</v>
      </c>
      <c r="F18" s="28">
        <f t="shared" si="20"/>
        <v>68176.296129999988</v>
      </c>
      <c r="G18" s="28">
        <f t="shared" ref="G18:H18" si="21">G19+G35+G27+G23+G25+G21+G29+G31+G33</f>
        <v>600</v>
      </c>
      <c r="H18" s="28">
        <f t="shared" si="21"/>
        <v>68776.296129999988</v>
      </c>
      <c r="I18" s="29">
        <f t="shared" ref="I18:J18" si="22">I19+I35+I27+I23+I25+I21+I29+I31+I33</f>
        <v>9626.7296399999996</v>
      </c>
      <c r="J18" s="28">
        <f t="shared" si="22"/>
        <v>78403.025769999978</v>
      </c>
      <c r="K18" s="28">
        <f t="shared" ref="K18:L18" si="23">K19+K35+K27+K23+K25+K21+K29+K31+K33</f>
        <v>0</v>
      </c>
      <c r="L18" s="28">
        <f t="shared" si="23"/>
        <v>78403.025769999978</v>
      </c>
      <c r="M18" s="28">
        <f t="shared" si="20"/>
        <v>6300</v>
      </c>
      <c r="N18" s="28">
        <f t="shared" si="20"/>
        <v>0</v>
      </c>
      <c r="O18" s="28">
        <f t="shared" si="20"/>
        <v>6300</v>
      </c>
      <c r="P18" s="28">
        <f t="shared" ref="P18:Q18" si="24">P19+P35+P27+P23+P25+P21+P29+P31+P33</f>
        <v>0</v>
      </c>
      <c r="Q18" s="28">
        <f t="shared" si="24"/>
        <v>6300</v>
      </c>
      <c r="R18" s="28">
        <f t="shared" ref="R18:S18" si="25">R19+R35+R27+R23+R25+R21+R29+R31+R33</f>
        <v>0</v>
      </c>
      <c r="S18" s="28">
        <f t="shared" si="25"/>
        <v>6300</v>
      </c>
      <c r="T18" s="28">
        <f t="shared" ref="T18:U18" si="26">T19+T35+T27+T23+T25+T21+T29+T31+T33</f>
        <v>0</v>
      </c>
      <c r="U18" s="28">
        <f t="shared" si="26"/>
        <v>6300</v>
      </c>
      <c r="V18" s="28">
        <f t="shared" si="20"/>
        <v>8300</v>
      </c>
      <c r="W18" s="28">
        <f t="shared" si="20"/>
        <v>0</v>
      </c>
      <c r="X18" s="28">
        <f t="shared" si="20"/>
        <v>8300</v>
      </c>
      <c r="Y18" s="28">
        <f t="shared" ref="Y18:Z18" si="27">Y19+Y35+Y27+Y23+Y25+Y21+Y29+Y31+Y33</f>
        <v>0</v>
      </c>
      <c r="Z18" s="28">
        <f t="shared" si="27"/>
        <v>8300</v>
      </c>
      <c r="AA18" s="28">
        <f t="shared" ref="AA18:AB18" si="28">AA19+AA35+AA27+AA23+AA25+AA21+AA29+AA31+AA33</f>
        <v>0</v>
      </c>
      <c r="AB18" s="28">
        <f t="shared" si="28"/>
        <v>8300</v>
      </c>
      <c r="AC18" s="28">
        <f t="shared" ref="AC18:AD18" si="29">AC19+AC35+AC27+AC23+AC25+AC21+AC29+AC31+AC33</f>
        <v>0</v>
      </c>
      <c r="AD18" s="28">
        <f t="shared" si="29"/>
        <v>8300</v>
      </c>
    </row>
    <row r="19" spans="1:30" outlineLevel="5" x14ac:dyDescent="0.2">
      <c r="A19" s="26" t="s">
        <v>311</v>
      </c>
      <c r="B19" s="26"/>
      <c r="C19" s="27" t="s">
        <v>309</v>
      </c>
      <c r="D19" s="28">
        <f>D20</f>
        <v>100</v>
      </c>
      <c r="E19" s="28">
        <f t="shared" ref="E19:L19" si="30">E20</f>
        <v>0</v>
      </c>
      <c r="F19" s="28">
        <f t="shared" si="30"/>
        <v>100</v>
      </c>
      <c r="G19" s="28">
        <f t="shared" si="30"/>
        <v>0</v>
      </c>
      <c r="H19" s="28">
        <f t="shared" si="30"/>
        <v>100</v>
      </c>
      <c r="I19" s="29">
        <f t="shared" si="30"/>
        <v>0</v>
      </c>
      <c r="J19" s="28">
        <f t="shared" si="30"/>
        <v>100</v>
      </c>
      <c r="K19" s="28">
        <f t="shared" si="30"/>
        <v>0</v>
      </c>
      <c r="L19" s="28">
        <f t="shared" si="30"/>
        <v>100</v>
      </c>
      <c r="M19" s="28">
        <f t="shared" ref="M19:V19" si="31">M20</f>
        <v>100</v>
      </c>
      <c r="N19" s="28">
        <f t="shared" ref="N19:T19" si="32">N20</f>
        <v>0</v>
      </c>
      <c r="O19" s="28">
        <f t="shared" ref="O19:U19" si="33">O20</f>
        <v>100</v>
      </c>
      <c r="P19" s="28">
        <f t="shared" si="32"/>
        <v>0</v>
      </c>
      <c r="Q19" s="28">
        <f t="shared" si="33"/>
        <v>100</v>
      </c>
      <c r="R19" s="28">
        <f t="shared" si="32"/>
        <v>0</v>
      </c>
      <c r="S19" s="28">
        <f t="shared" si="33"/>
        <v>100</v>
      </c>
      <c r="T19" s="28">
        <f t="shared" si="32"/>
        <v>0</v>
      </c>
      <c r="U19" s="28">
        <f t="shared" si="33"/>
        <v>100</v>
      </c>
      <c r="V19" s="28">
        <f t="shared" si="31"/>
        <v>100</v>
      </c>
      <c r="W19" s="28">
        <f t="shared" ref="W19:AC19" si="34">W20</f>
        <v>0</v>
      </c>
      <c r="X19" s="28">
        <f t="shared" ref="X19:AD19" si="35">X20</f>
        <v>100</v>
      </c>
      <c r="Y19" s="28">
        <f t="shared" si="34"/>
        <v>0</v>
      </c>
      <c r="Z19" s="28">
        <f t="shared" si="35"/>
        <v>100</v>
      </c>
      <c r="AA19" s="28">
        <f t="shared" si="34"/>
        <v>0</v>
      </c>
      <c r="AB19" s="28">
        <f t="shared" si="35"/>
        <v>100</v>
      </c>
      <c r="AC19" s="28">
        <f t="shared" si="34"/>
        <v>0</v>
      </c>
      <c r="AD19" s="28">
        <f t="shared" si="35"/>
        <v>100</v>
      </c>
    </row>
    <row r="20" spans="1:30" ht="31.5" outlineLevel="7" x14ac:dyDescent="0.2">
      <c r="A20" s="30" t="s">
        <v>311</v>
      </c>
      <c r="B20" s="30" t="s">
        <v>41</v>
      </c>
      <c r="C20" s="31" t="s">
        <v>310</v>
      </c>
      <c r="D20" s="32">
        <v>100</v>
      </c>
      <c r="E20" s="32"/>
      <c r="F20" s="32">
        <f>SUM(D20:E20)</f>
        <v>100</v>
      </c>
      <c r="G20" s="32"/>
      <c r="H20" s="32">
        <f>SUM(F20:G20)</f>
        <v>100</v>
      </c>
      <c r="I20" s="33"/>
      <c r="J20" s="32">
        <f>SUM(H20:I20)</f>
        <v>100</v>
      </c>
      <c r="K20" s="32"/>
      <c r="L20" s="32">
        <f>SUM(J20:K20)</f>
        <v>100</v>
      </c>
      <c r="M20" s="34">
        <v>100</v>
      </c>
      <c r="N20" s="32"/>
      <c r="O20" s="32">
        <f>SUM(M20:N20)</f>
        <v>100</v>
      </c>
      <c r="P20" s="32"/>
      <c r="Q20" s="32">
        <f>SUM(O20:P20)</f>
        <v>100</v>
      </c>
      <c r="R20" s="32"/>
      <c r="S20" s="32">
        <f>SUM(Q20:R20)</f>
        <v>100</v>
      </c>
      <c r="T20" s="32"/>
      <c r="U20" s="32">
        <f>SUM(S20:T20)</f>
        <v>100</v>
      </c>
      <c r="V20" s="34">
        <v>100</v>
      </c>
      <c r="W20" s="32"/>
      <c r="X20" s="32">
        <f>SUM(V20:W20)</f>
        <v>100</v>
      </c>
      <c r="Y20" s="32"/>
      <c r="Z20" s="32">
        <f>SUM(X20:Y20)</f>
        <v>100</v>
      </c>
      <c r="AA20" s="32"/>
      <c r="AB20" s="32">
        <f>SUM(Z20:AA20)</f>
        <v>100</v>
      </c>
      <c r="AC20" s="32"/>
      <c r="AD20" s="32">
        <f>SUM(AB20:AC20)</f>
        <v>100</v>
      </c>
    </row>
    <row r="21" spans="1:30" outlineLevel="7" x14ac:dyDescent="0.2">
      <c r="A21" s="26" t="s">
        <v>474</v>
      </c>
      <c r="B21" s="26"/>
      <c r="C21" s="35" t="s">
        <v>475</v>
      </c>
      <c r="D21" s="36">
        <f>D22</f>
        <v>200</v>
      </c>
      <c r="E21" s="36">
        <f t="shared" ref="E21:L21" si="36">E22</f>
        <v>0</v>
      </c>
      <c r="F21" s="36">
        <f t="shared" si="36"/>
        <v>200</v>
      </c>
      <c r="G21" s="36">
        <f t="shared" si="36"/>
        <v>0</v>
      </c>
      <c r="H21" s="36">
        <f t="shared" si="36"/>
        <v>200</v>
      </c>
      <c r="I21" s="37">
        <f t="shared" si="36"/>
        <v>0</v>
      </c>
      <c r="J21" s="36">
        <f t="shared" si="36"/>
        <v>200</v>
      </c>
      <c r="K21" s="36">
        <f t="shared" si="36"/>
        <v>0</v>
      </c>
      <c r="L21" s="36">
        <f t="shared" si="36"/>
        <v>200</v>
      </c>
      <c r="M21" s="36">
        <f t="shared" ref="M21:V21" si="37">M22</f>
        <v>200</v>
      </c>
      <c r="N21" s="36">
        <f t="shared" ref="N21:T21" si="38">N22</f>
        <v>0</v>
      </c>
      <c r="O21" s="36">
        <f t="shared" ref="O21:U21" si="39">O22</f>
        <v>200</v>
      </c>
      <c r="P21" s="36">
        <f t="shared" si="38"/>
        <v>0</v>
      </c>
      <c r="Q21" s="36">
        <f t="shared" si="39"/>
        <v>200</v>
      </c>
      <c r="R21" s="36">
        <f t="shared" si="38"/>
        <v>0</v>
      </c>
      <c r="S21" s="36">
        <f t="shared" si="39"/>
        <v>200</v>
      </c>
      <c r="T21" s="36">
        <f t="shared" si="38"/>
        <v>0</v>
      </c>
      <c r="U21" s="36">
        <f t="shared" si="39"/>
        <v>200</v>
      </c>
      <c r="V21" s="36">
        <f t="shared" si="37"/>
        <v>200</v>
      </c>
      <c r="W21" s="36">
        <f t="shared" ref="W21:AC21" si="40">W22</f>
        <v>0</v>
      </c>
      <c r="X21" s="36">
        <f t="shared" ref="X21:AD21" si="41">X22</f>
        <v>200</v>
      </c>
      <c r="Y21" s="36">
        <f t="shared" si="40"/>
        <v>0</v>
      </c>
      <c r="Z21" s="36">
        <f t="shared" si="41"/>
        <v>200</v>
      </c>
      <c r="AA21" s="36">
        <f t="shared" si="40"/>
        <v>0</v>
      </c>
      <c r="AB21" s="36">
        <f t="shared" si="41"/>
        <v>200</v>
      </c>
      <c r="AC21" s="36">
        <f t="shared" si="40"/>
        <v>0</v>
      </c>
      <c r="AD21" s="36">
        <f t="shared" si="41"/>
        <v>200</v>
      </c>
    </row>
    <row r="22" spans="1:30" ht="31.5" outlineLevel="7" x14ac:dyDescent="0.2">
      <c r="A22" s="30" t="s">
        <v>474</v>
      </c>
      <c r="B22" s="30" t="s">
        <v>41</v>
      </c>
      <c r="C22" s="31" t="s">
        <v>310</v>
      </c>
      <c r="D22" s="32">
        <v>200</v>
      </c>
      <c r="E22" s="32"/>
      <c r="F22" s="32">
        <f>SUM(D22:E22)</f>
        <v>200</v>
      </c>
      <c r="G22" s="32"/>
      <c r="H22" s="32">
        <f>SUM(F22:G22)</f>
        <v>200</v>
      </c>
      <c r="I22" s="33"/>
      <c r="J22" s="32">
        <f>SUM(H22:I22)</f>
        <v>200</v>
      </c>
      <c r="K22" s="32"/>
      <c r="L22" s="32">
        <f>SUM(J22:K22)</f>
        <v>200</v>
      </c>
      <c r="M22" s="32">
        <v>200</v>
      </c>
      <c r="N22" s="32"/>
      <c r="O22" s="32">
        <f>SUM(M22:N22)</f>
        <v>200</v>
      </c>
      <c r="P22" s="32"/>
      <c r="Q22" s="32">
        <f>SUM(O22:P22)</f>
        <v>200</v>
      </c>
      <c r="R22" s="32"/>
      <c r="S22" s="32">
        <f>SUM(Q22:R22)</f>
        <v>200</v>
      </c>
      <c r="T22" s="32"/>
      <c r="U22" s="32">
        <f>SUM(S22:T22)</f>
        <v>200</v>
      </c>
      <c r="V22" s="32">
        <v>200</v>
      </c>
      <c r="W22" s="32"/>
      <c r="X22" s="32">
        <f>SUM(V22:W22)</f>
        <v>200</v>
      </c>
      <c r="Y22" s="32"/>
      <c r="Z22" s="32">
        <f>SUM(X22:Y22)</f>
        <v>200</v>
      </c>
      <c r="AA22" s="32"/>
      <c r="AB22" s="32">
        <f>SUM(Z22:AA22)</f>
        <v>200</v>
      </c>
      <c r="AC22" s="32"/>
      <c r="AD22" s="32">
        <f>SUM(AB22:AC22)</f>
        <v>200</v>
      </c>
    </row>
    <row r="23" spans="1:30" s="23" customFormat="1" ht="47.25" outlineLevel="7" x14ac:dyDescent="0.2">
      <c r="A23" s="26" t="s">
        <v>452</v>
      </c>
      <c r="B23" s="26"/>
      <c r="C23" s="27" t="s">
        <v>437</v>
      </c>
      <c r="D23" s="36">
        <f>D24</f>
        <v>8000</v>
      </c>
      <c r="E23" s="36">
        <f t="shared" ref="E23:L23" si="42">E24</f>
        <v>0</v>
      </c>
      <c r="F23" s="36">
        <f t="shared" si="42"/>
        <v>8000</v>
      </c>
      <c r="G23" s="36">
        <f t="shared" si="42"/>
        <v>0</v>
      </c>
      <c r="H23" s="36">
        <f t="shared" si="42"/>
        <v>8000</v>
      </c>
      <c r="I23" s="37">
        <f t="shared" si="42"/>
        <v>0</v>
      </c>
      <c r="J23" s="36">
        <f t="shared" si="42"/>
        <v>8000</v>
      </c>
      <c r="K23" s="36">
        <f t="shared" si="42"/>
        <v>0</v>
      </c>
      <c r="L23" s="36">
        <f t="shared" si="42"/>
        <v>8000</v>
      </c>
      <c r="M23" s="36">
        <f t="shared" ref="M23:V23" si="43">M24</f>
        <v>3000</v>
      </c>
      <c r="N23" s="36">
        <f t="shared" ref="N23:T23" si="44">N24</f>
        <v>0</v>
      </c>
      <c r="O23" s="36">
        <f t="shared" ref="O23:U23" si="45">O24</f>
        <v>3000</v>
      </c>
      <c r="P23" s="36">
        <f t="shared" si="44"/>
        <v>0</v>
      </c>
      <c r="Q23" s="36">
        <f t="shared" si="45"/>
        <v>3000</v>
      </c>
      <c r="R23" s="36">
        <f t="shared" si="44"/>
        <v>0</v>
      </c>
      <c r="S23" s="36">
        <f t="shared" si="45"/>
        <v>3000</v>
      </c>
      <c r="T23" s="36">
        <f t="shared" si="44"/>
        <v>0</v>
      </c>
      <c r="U23" s="36">
        <f t="shared" si="45"/>
        <v>3000</v>
      </c>
      <c r="V23" s="36">
        <f t="shared" si="43"/>
        <v>3000</v>
      </c>
      <c r="W23" s="36">
        <f t="shared" ref="W23:AC23" si="46">W24</f>
        <v>0</v>
      </c>
      <c r="X23" s="36">
        <f t="shared" ref="X23:AD23" si="47">X24</f>
        <v>3000</v>
      </c>
      <c r="Y23" s="36">
        <f t="shared" si="46"/>
        <v>0</v>
      </c>
      <c r="Z23" s="36">
        <f t="shared" si="47"/>
        <v>3000</v>
      </c>
      <c r="AA23" s="36">
        <f t="shared" si="46"/>
        <v>0</v>
      </c>
      <c r="AB23" s="36">
        <f t="shared" si="47"/>
        <v>3000</v>
      </c>
      <c r="AC23" s="36">
        <f t="shared" si="46"/>
        <v>0</v>
      </c>
      <c r="AD23" s="36">
        <f t="shared" si="47"/>
        <v>3000</v>
      </c>
    </row>
    <row r="24" spans="1:30" ht="31.5" outlineLevel="7" x14ac:dyDescent="0.2">
      <c r="A24" s="30" t="s">
        <v>452</v>
      </c>
      <c r="B24" s="30" t="s">
        <v>41</v>
      </c>
      <c r="C24" s="38" t="s">
        <v>42</v>
      </c>
      <c r="D24" s="32">
        <v>8000</v>
      </c>
      <c r="E24" s="32"/>
      <c r="F24" s="32">
        <f>SUM(D24:E24)</f>
        <v>8000</v>
      </c>
      <c r="G24" s="32"/>
      <c r="H24" s="32">
        <f>SUM(F24:G24)</f>
        <v>8000</v>
      </c>
      <c r="I24" s="33"/>
      <c r="J24" s="32">
        <f>SUM(H24:I24)</f>
        <v>8000</v>
      </c>
      <c r="K24" s="32"/>
      <c r="L24" s="32">
        <f>SUM(J24:K24)</f>
        <v>8000</v>
      </c>
      <c r="M24" s="34">
        <v>3000</v>
      </c>
      <c r="N24" s="32"/>
      <c r="O24" s="32">
        <f>SUM(M24:N24)</f>
        <v>3000</v>
      </c>
      <c r="P24" s="32"/>
      <c r="Q24" s="32">
        <f>SUM(O24:P24)</f>
        <v>3000</v>
      </c>
      <c r="R24" s="32"/>
      <c r="S24" s="32">
        <f>SUM(Q24:R24)</f>
        <v>3000</v>
      </c>
      <c r="T24" s="32"/>
      <c r="U24" s="32">
        <f>SUM(S24:T24)</f>
        <v>3000</v>
      </c>
      <c r="V24" s="34">
        <v>3000</v>
      </c>
      <c r="W24" s="32"/>
      <c r="X24" s="32">
        <f>SUM(V24:W24)</f>
        <v>3000</v>
      </c>
      <c r="Y24" s="32"/>
      <c r="Z24" s="32">
        <f>SUM(X24:Y24)</f>
        <v>3000</v>
      </c>
      <c r="AA24" s="32"/>
      <c r="AB24" s="32">
        <f>SUM(Z24:AA24)</f>
        <v>3000</v>
      </c>
      <c r="AC24" s="32"/>
      <c r="AD24" s="32">
        <f>SUM(AB24:AC24)</f>
        <v>3000</v>
      </c>
    </row>
    <row r="25" spans="1:30" ht="31.5" outlineLevel="7" x14ac:dyDescent="0.2">
      <c r="A25" s="26" t="s">
        <v>438</v>
      </c>
      <c r="B25" s="26" t="s">
        <v>329</v>
      </c>
      <c r="C25" s="27" t="s">
        <v>551</v>
      </c>
      <c r="D25" s="36">
        <f>D26</f>
        <v>18000</v>
      </c>
      <c r="E25" s="36">
        <f t="shared" ref="E25:L25" si="48">E26</f>
        <v>-3707.18</v>
      </c>
      <c r="F25" s="36">
        <f t="shared" si="48"/>
        <v>14292.82</v>
      </c>
      <c r="G25" s="36">
        <f t="shared" si="48"/>
        <v>600</v>
      </c>
      <c r="H25" s="36">
        <f t="shared" si="48"/>
        <v>14892.82</v>
      </c>
      <c r="I25" s="37">
        <f t="shared" si="48"/>
        <v>9626.7296399999996</v>
      </c>
      <c r="J25" s="36">
        <f t="shared" si="48"/>
        <v>24519.549639999997</v>
      </c>
      <c r="K25" s="36">
        <f t="shared" si="48"/>
        <v>0</v>
      </c>
      <c r="L25" s="36">
        <f t="shared" si="48"/>
        <v>24519.549639999997</v>
      </c>
      <c r="M25" s="36">
        <f t="shared" ref="M25:V25" si="49">M26</f>
        <v>3000</v>
      </c>
      <c r="N25" s="36">
        <f t="shared" ref="N25:T25" si="50">N26</f>
        <v>0</v>
      </c>
      <c r="O25" s="36">
        <f t="shared" ref="O25:U25" si="51">O26</f>
        <v>3000</v>
      </c>
      <c r="P25" s="36">
        <f t="shared" si="50"/>
        <v>0</v>
      </c>
      <c r="Q25" s="36">
        <f t="shared" si="51"/>
        <v>3000</v>
      </c>
      <c r="R25" s="36">
        <f t="shared" si="50"/>
        <v>0</v>
      </c>
      <c r="S25" s="36">
        <f t="shared" si="51"/>
        <v>3000</v>
      </c>
      <c r="T25" s="36">
        <f t="shared" si="50"/>
        <v>0</v>
      </c>
      <c r="U25" s="36">
        <f t="shared" si="51"/>
        <v>3000</v>
      </c>
      <c r="V25" s="36">
        <f t="shared" si="49"/>
        <v>5000</v>
      </c>
      <c r="W25" s="36">
        <f t="shared" ref="W25:AC25" si="52">W26</f>
        <v>0</v>
      </c>
      <c r="X25" s="36">
        <f t="shared" ref="X25:AD25" si="53">X26</f>
        <v>5000</v>
      </c>
      <c r="Y25" s="36">
        <f t="shared" si="52"/>
        <v>0</v>
      </c>
      <c r="Z25" s="36">
        <f t="shared" si="53"/>
        <v>5000</v>
      </c>
      <c r="AA25" s="36">
        <f t="shared" si="52"/>
        <v>0</v>
      </c>
      <c r="AB25" s="36">
        <f t="shared" si="53"/>
        <v>5000</v>
      </c>
      <c r="AC25" s="36">
        <f t="shared" si="52"/>
        <v>0</v>
      </c>
      <c r="AD25" s="36">
        <f t="shared" si="53"/>
        <v>5000</v>
      </c>
    </row>
    <row r="26" spans="1:30" ht="31.5" outlineLevel="7" x14ac:dyDescent="0.2">
      <c r="A26" s="30" t="s">
        <v>438</v>
      </c>
      <c r="B26" s="30" t="s">
        <v>41</v>
      </c>
      <c r="C26" s="39" t="s">
        <v>310</v>
      </c>
      <c r="D26" s="32">
        <v>18000</v>
      </c>
      <c r="E26" s="32">
        <v>-3707.18</v>
      </c>
      <c r="F26" s="32">
        <f>SUM(D26:E26)</f>
        <v>14292.82</v>
      </c>
      <c r="G26" s="32">
        <v>600</v>
      </c>
      <c r="H26" s="32">
        <f>SUM(F26:G26)</f>
        <v>14892.82</v>
      </c>
      <c r="I26" s="33">
        <v>9626.7296399999996</v>
      </c>
      <c r="J26" s="32">
        <f>SUM(H26:I26)</f>
        <v>24519.549639999997</v>
      </c>
      <c r="K26" s="32"/>
      <c r="L26" s="32">
        <f>SUM(J26:K26)</f>
        <v>24519.549639999997</v>
      </c>
      <c r="M26" s="34">
        <v>3000</v>
      </c>
      <c r="N26" s="32"/>
      <c r="O26" s="32">
        <f>SUM(M26:N26)</f>
        <v>3000</v>
      </c>
      <c r="P26" s="32"/>
      <c r="Q26" s="32">
        <f>SUM(O26:P26)</f>
        <v>3000</v>
      </c>
      <c r="R26" s="32"/>
      <c r="S26" s="32">
        <f>SUM(Q26:R26)</f>
        <v>3000</v>
      </c>
      <c r="T26" s="32"/>
      <c r="U26" s="32">
        <f>SUM(S26:T26)</f>
        <v>3000</v>
      </c>
      <c r="V26" s="34">
        <v>5000</v>
      </c>
      <c r="W26" s="32"/>
      <c r="X26" s="32">
        <f>SUM(V26:W26)</f>
        <v>5000</v>
      </c>
      <c r="Y26" s="32"/>
      <c r="Z26" s="32">
        <f>SUM(X26:Y26)</f>
        <v>5000</v>
      </c>
      <c r="AA26" s="32"/>
      <c r="AB26" s="32">
        <f>SUM(Z26:AA26)</f>
        <v>5000</v>
      </c>
      <c r="AC26" s="32"/>
      <c r="AD26" s="32">
        <f>SUM(AB26:AC26)</f>
        <v>5000</v>
      </c>
    </row>
    <row r="27" spans="1:30" ht="42" customHeight="1" outlineLevel="7" x14ac:dyDescent="0.2">
      <c r="A27" s="22" t="s">
        <v>889</v>
      </c>
      <c r="B27" s="22"/>
      <c r="C27" s="40" t="s">
        <v>890</v>
      </c>
      <c r="D27" s="36">
        <f>D28</f>
        <v>36372.1</v>
      </c>
      <c r="E27" s="36">
        <f t="shared" ref="E27:L27" si="54">E28</f>
        <v>0</v>
      </c>
      <c r="F27" s="36">
        <f t="shared" si="54"/>
        <v>36372.1</v>
      </c>
      <c r="G27" s="36">
        <f t="shared" si="54"/>
        <v>0</v>
      </c>
      <c r="H27" s="36">
        <f t="shared" si="54"/>
        <v>36372.1</v>
      </c>
      <c r="I27" s="37">
        <f t="shared" si="54"/>
        <v>0</v>
      </c>
      <c r="J27" s="36">
        <f t="shared" si="54"/>
        <v>36372.1</v>
      </c>
      <c r="K27" s="36">
        <f t="shared" si="54"/>
        <v>0</v>
      </c>
      <c r="L27" s="36">
        <f t="shared" si="54"/>
        <v>36372.1</v>
      </c>
      <c r="M27" s="36"/>
      <c r="N27" s="36">
        <f t="shared" ref="N27:T27" si="55">N28</f>
        <v>0</v>
      </c>
      <c r="O27" s="36"/>
      <c r="P27" s="36">
        <f t="shared" si="55"/>
        <v>0</v>
      </c>
      <c r="Q27" s="36"/>
      <c r="R27" s="36">
        <f t="shared" si="55"/>
        <v>0</v>
      </c>
      <c r="S27" s="36"/>
      <c r="T27" s="36">
        <f t="shared" si="55"/>
        <v>0</v>
      </c>
      <c r="U27" s="36"/>
      <c r="V27" s="36"/>
      <c r="W27" s="36">
        <f t="shared" ref="W27:AC27" si="56">W28</f>
        <v>0</v>
      </c>
      <c r="X27" s="36"/>
      <c r="Y27" s="36">
        <f t="shared" si="56"/>
        <v>0</v>
      </c>
      <c r="Z27" s="36"/>
      <c r="AA27" s="36">
        <f t="shared" si="56"/>
        <v>0</v>
      </c>
      <c r="AB27" s="36"/>
      <c r="AC27" s="36">
        <f t="shared" si="56"/>
        <v>0</v>
      </c>
      <c r="AD27" s="36"/>
    </row>
    <row r="28" spans="1:30" ht="31.5" outlineLevel="7" x14ac:dyDescent="0.2">
      <c r="A28" s="41" t="s">
        <v>889</v>
      </c>
      <c r="B28" s="41" t="s">
        <v>41</v>
      </c>
      <c r="C28" s="42" t="s">
        <v>42</v>
      </c>
      <c r="D28" s="32">
        <v>36372.1</v>
      </c>
      <c r="E28" s="32"/>
      <c r="F28" s="32">
        <f>SUM(D28:E28)</f>
        <v>36372.1</v>
      </c>
      <c r="G28" s="32"/>
      <c r="H28" s="32">
        <f>SUM(F28:G28)</f>
        <v>36372.1</v>
      </c>
      <c r="I28" s="33"/>
      <c r="J28" s="32">
        <f>SUM(H28:I28)</f>
        <v>36372.1</v>
      </c>
      <c r="K28" s="32"/>
      <c r="L28" s="32">
        <f>SUM(J28:K28)</f>
        <v>36372.1</v>
      </c>
      <c r="M28" s="34"/>
      <c r="N28" s="32"/>
      <c r="O28" s="32"/>
      <c r="P28" s="32"/>
      <c r="Q28" s="32"/>
      <c r="R28" s="32"/>
      <c r="S28" s="32"/>
      <c r="T28" s="32"/>
      <c r="U28" s="32"/>
      <c r="V28" s="34"/>
      <c r="W28" s="32"/>
      <c r="X28" s="32"/>
      <c r="Y28" s="32"/>
      <c r="Z28" s="32"/>
      <c r="AA28" s="32"/>
      <c r="AB28" s="32"/>
      <c r="AC28" s="32"/>
      <c r="AD28" s="32"/>
    </row>
    <row r="29" spans="1:30" ht="32.25" customHeight="1" outlineLevel="7" x14ac:dyDescent="0.25">
      <c r="A29" s="22" t="s">
        <v>616</v>
      </c>
      <c r="B29" s="22"/>
      <c r="C29" s="43" t="s">
        <v>560</v>
      </c>
      <c r="D29" s="36"/>
      <c r="E29" s="36">
        <f t="shared" ref="E29:AC29" si="57">E30</f>
        <v>1113.5490400000001</v>
      </c>
      <c r="F29" s="36">
        <f t="shared" si="57"/>
        <v>1113.5490400000001</v>
      </c>
      <c r="G29" s="36">
        <f t="shared" si="57"/>
        <v>0</v>
      </c>
      <c r="H29" s="36">
        <f t="shared" si="57"/>
        <v>1113.5490400000001</v>
      </c>
      <c r="I29" s="37">
        <f t="shared" si="57"/>
        <v>0</v>
      </c>
      <c r="J29" s="36">
        <f t="shared" si="57"/>
        <v>1113.5490400000001</v>
      </c>
      <c r="K29" s="36">
        <f t="shared" si="57"/>
        <v>0</v>
      </c>
      <c r="L29" s="36">
        <f t="shared" si="57"/>
        <v>1113.5490400000001</v>
      </c>
      <c r="M29" s="36"/>
      <c r="N29" s="36">
        <f t="shared" si="57"/>
        <v>0</v>
      </c>
      <c r="O29" s="36"/>
      <c r="P29" s="36">
        <f t="shared" si="57"/>
        <v>0</v>
      </c>
      <c r="Q29" s="36"/>
      <c r="R29" s="36">
        <f t="shared" si="57"/>
        <v>0</v>
      </c>
      <c r="S29" s="36"/>
      <c r="T29" s="36">
        <f t="shared" si="57"/>
        <v>0</v>
      </c>
      <c r="U29" s="36"/>
      <c r="V29" s="36"/>
      <c r="W29" s="36">
        <f t="shared" si="57"/>
        <v>0</v>
      </c>
      <c r="X29" s="36"/>
      <c r="Y29" s="36">
        <f t="shared" si="57"/>
        <v>0</v>
      </c>
      <c r="Z29" s="36"/>
      <c r="AA29" s="36">
        <f t="shared" si="57"/>
        <v>0</v>
      </c>
      <c r="AB29" s="36"/>
      <c r="AC29" s="36">
        <f t="shared" si="57"/>
        <v>0</v>
      </c>
      <c r="AD29" s="36"/>
    </row>
    <row r="30" spans="1:30" ht="31.5" outlineLevel="7" x14ac:dyDescent="0.25">
      <c r="A30" s="41" t="s">
        <v>616</v>
      </c>
      <c r="B30" s="41" t="s">
        <v>41</v>
      </c>
      <c r="C30" s="44" t="s">
        <v>42</v>
      </c>
      <c r="D30" s="36"/>
      <c r="E30" s="33">
        <v>1113.5490400000001</v>
      </c>
      <c r="F30" s="33">
        <f>SUM(D30:E30)</f>
        <v>1113.5490400000001</v>
      </c>
      <c r="G30" s="33"/>
      <c r="H30" s="33">
        <f>SUM(F30:G30)</f>
        <v>1113.5490400000001</v>
      </c>
      <c r="I30" s="33"/>
      <c r="J30" s="33">
        <f>SUM(H30:I30)</f>
        <v>1113.5490400000001</v>
      </c>
      <c r="K30" s="32"/>
      <c r="L30" s="33">
        <f>SUM(J30:K30)</f>
        <v>1113.5490400000001</v>
      </c>
      <c r="M30" s="34"/>
      <c r="N30" s="32"/>
      <c r="O30" s="32"/>
      <c r="P30" s="32"/>
      <c r="Q30" s="32"/>
      <c r="R30" s="32"/>
      <c r="S30" s="32"/>
      <c r="T30" s="32"/>
      <c r="U30" s="32"/>
      <c r="V30" s="34"/>
      <c r="W30" s="32"/>
      <c r="X30" s="32"/>
      <c r="Y30" s="32"/>
      <c r="Z30" s="32"/>
      <c r="AA30" s="32"/>
      <c r="AB30" s="32"/>
      <c r="AC30" s="32"/>
      <c r="AD30" s="32"/>
    </row>
    <row r="31" spans="1:30" ht="32.25" customHeight="1" outlineLevel="7" x14ac:dyDescent="0.25">
      <c r="A31" s="22" t="s">
        <v>616</v>
      </c>
      <c r="B31" s="22"/>
      <c r="C31" s="43" t="s">
        <v>623</v>
      </c>
      <c r="D31" s="36"/>
      <c r="E31" s="36">
        <f t="shared" ref="E31:AC31" si="58">E32</f>
        <v>3340.6470899999999</v>
      </c>
      <c r="F31" s="36">
        <f t="shared" si="58"/>
        <v>3340.6470899999999</v>
      </c>
      <c r="G31" s="36">
        <f t="shared" si="58"/>
        <v>0</v>
      </c>
      <c r="H31" s="36">
        <f t="shared" si="58"/>
        <v>3340.6470899999999</v>
      </c>
      <c r="I31" s="37">
        <f t="shared" si="58"/>
        <v>0</v>
      </c>
      <c r="J31" s="36">
        <f t="shared" si="58"/>
        <v>3340.6470899999999</v>
      </c>
      <c r="K31" s="36">
        <f t="shared" si="58"/>
        <v>0</v>
      </c>
      <c r="L31" s="36">
        <f t="shared" si="58"/>
        <v>3340.6470899999999</v>
      </c>
      <c r="M31" s="36"/>
      <c r="N31" s="36">
        <f t="shared" si="58"/>
        <v>0</v>
      </c>
      <c r="O31" s="36"/>
      <c r="P31" s="36">
        <f t="shared" si="58"/>
        <v>0</v>
      </c>
      <c r="Q31" s="36"/>
      <c r="R31" s="36">
        <f t="shared" si="58"/>
        <v>0</v>
      </c>
      <c r="S31" s="36"/>
      <c r="T31" s="36">
        <f t="shared" si="58"/>
        <v>0</v>
      </c>
      <c r="U31" s="36"/>
      <c r="V31" s="36"/>
      <c r="W31" s="36">
        <f t="shared" si="58"/>
        <v>0</v>
      </c>
      <c r="X31" s="36"/>
      <c r="Y31" s="36">
        <f t="shared" si="58"/>
        <v>0</v>
      </c>
      <c r="Z31" s="36"/>
      <c r="AA31" s="36">
        <f t="shared" si="58"/>
        <v>0</v>
      </c>
      <c r="AB31" s="36"/>
      <c r="AC31" s="36">
        <f t="shared" si="58"/>
        <v>0</v>
      </c>
      <c r="AD31" s="36"/>
    </row>
    <row r="32" spans="1:30" ht="31.5" outlineLevel="7" x14ac:dyDescent="0.25">
      <c r="A32" s="41" t="s">
        <v>616</v>
      </c>
      <c r="B32" s="41" t="s">
        <v>41</v>
      </c>
      <c r="C32" s="44" t="s">
        <v>42</v>
      </c>
      <c r="D32" s="36"/>
      <c r="E32" s="33">
        <v>3340.6470899999999</v>
      </c>
      <c r="F32" s="33">
        <f>SUM(D32:E32)</f>
        <v>3340.6470899999999</v>
      </c>
      <c r="G32" s="33"/>
      <c r="H32" s="33">
        <f>SUM(F32:G32)</f>
        <v>3340.6470899999999</v>
      </c>
      <c r="I32" s="33"/>
      <c r="J32" s="33">
        <f>SUM(H32:I32)</f>
        <v>3340.6470899999999</v>
      </c>
      <c r="K32" s="32"/>
      <c r="L32" s="33">
        <f>SUM(J32:K32)</f>
        <v>3340.6470899999999</v>
      </c>
      <c r="M32" s="34"/>
      <c r="N32" s="32"/>
      <c r="O32" s="32"/>
      <c r="P32" s="32"/>
      <c r="Q32" s="32"/>
      <c r="R32" s="32"/>
      <c r="S32" s="32"/>
      <c r="T32" s="32"/>
      <c r="U32" s="32"/>
      <c r="V32" s="34"/>
      <c r="W32" s="32"/>
      <c r="X32" s="32"/>
      <c r="Y32" s="32"/>
      <c r="Z32" s="32"/>
      <c r="AA32" s="32"/>
      <c r="AB32" s="32"/>
      <c r="AC32" s="32"/>
      <c r="AD32" s="32"/>
    </row>
    <row r="33" spans="1:30" ht="31.5" outlineLevel="7" x14ac:dyDescent="0.25">
      <c r="A33" s="26" t="s">
        <v>618</v>
      </c>
      <c r="B33" s="26" t="s">
        <v>329</v>
      </c>
      <c r="C33" s="45" t="s">
        <v>619</v>
      </c>
      <c r="D33" s="32"/>
      <c r="E33" s="36">
        <f t="shared" ref="E33:AC33" si="59">E34</f>
        <v>3707.18</v>
      </c>
      <c r="F33" s="36">
        <f t="shared" si="59"/>
        <v>3707.18</v>
      </c>
      <c r="G33" s="36">
        <f t="shared" si="59"/>
        <v>0</v>
      </c>
      <c r="H33" s="36">
        <f t="shared" si="59"/>
        <v>3707.18</v>
      </c>
      <c r="I33" s="37">
        <f t="shared" si="59"/>
        <v>0</v>
      </c>
      <c r="J33" s="36">
        <f t="shared" si="59"/>
        <v>3707.18</v>
      </c>
      <c r="K33" s="36">
        <f t="shared" si="59"/>
        <v>0</v>
      </c>
      <c r="L33" s="36">
        <f t="shared" si="59"/>
        <v>3707.18</v>
      </c>
      <c r="M33" s="36">
        <f t="shared" si="59"/>
        <v>0</v>
      </c>
      <c r="N33" s="36">
        <f t="shared" si="59"/>
        <v>0</v>
      </c>
      <c r="O33" s="36"/>
      <c r="P33" s="36">
        <f t="shared" si="59"/>
        <v>0</v>
      </c>
      <c r="Q33" s="36"/>
      <c r="R33" s="36">
        <f t="shared" si="59"/>
        <v>0</v>
      </c>
      <c r="S33" s="36"/>
      <c r="T33" s="36">
        <f t="shared" si="59"/>
        <v>0</v>
      </c>
      <c r="U33" s="36"/>
      <c r="V33" s="36">
        <f t="shared" si="59"/>
        <v>0</v>
      </c>
      <c r="W33" s="36">
        <f t="shared" si="59"/>
        <v>0</v>
      </c>
      <c r="X33" s="36"/>
      <c r="Y33" s="36">
        <f t="shared" si="59"/>
        <v>0</v>
      </c>
      <c r="Z33" s="36"/>
      <c r="AA33" s="36">
        <f t="shared" si="59"/>
        <v>0</v>
      </c>
      <c r="AB33" s="36"/>
      <c r="AC33" s="36">
        <f t="shared" si="59"/>
        <v>0</v>
      </c>
      <c r="AD33" s="36"/>
    </row>
    <row r="34" spans="1:30" ht="31.5" outlineLevel="7" x14ac:dyDescent="0.25">
      <c r="A34" s="30" t="s">
        <v>618</v>
      </c>
      <c r="B34" s="30" t="s">
        <v>41</v>
      </c>
      <c r="C34" s="46" t="s">
        <v>310</v>
      </c>
      <c r="D34" s="32"/>
      <c r="E34" s="32">
        <v>3707.18</v>
      </c>
      <c r="F34" s="32">
        <f>SUM(D34:E34)</f>
        <v>3707.18</v>
      </c>
      <c r="G34" s="32"/>
      <c r="H34" s="32">
        <f>SUM(F34:G34)</f>
        <v>3707.18</v>
      </c>
      <c r="I34" s="33"/>
      <c r="J34" s="32">
        <f>SUM(H34:I34)</f>
        <v>3707.18</v>
      </c>
      <c r="K34" s="32"/>
      <c r="L34" s="32">
        <f>SUM(J34:K34)</f>
        <v>3707.18</v>
      </c>
      <c r="M34" s="34"/>
      <c r="N34" s="32"/>
      <c r="O34" s="32"/>
      <c r="P34" s="32"/>
      <c r="Q34" s="32"/>
      <c r="R34" s="32"/>
      <c r="S34" s="32"/>
      <c r="T34" s="32"/>
      <c r="U34" s="32"/>
      <c r="V34" s="34"/>
      <c r="W34" s="32"/>
      <c r="X34" s="32"/>
      <c r="Y34" s="32"/>
      <c r="Z34" s="32"/>
      <c r="AA34" s="32"/>
      <c r="AB34" s="32"/>
      <c r="AC34" s="32"/>
      <c r="AD34" s="32"/>
    </row>
    <row r="35" spans="1:30" ht="31.5" outlineLevel="7" x14ac:dyDescent="0.2">
      <c r="A35" s="26" t="s">
        <v>525</v>
      </c>
      <c r="B35" s="26"/>
      <c r="C35" s="27" t="s">
        <v>526</v>
      </c>
      <c r="D35" s="28">
        <f>D36</f>
        <v>1050</v>
      </c>
      <c r="E35" s="28">
        <f t="shared" ref="E35:L35" si="60">E36</f>
        <v>0</v>
      </c>
      <c r="F35" s="28">
        <f t="shared" si="60"/>
        <v>1050</v>
      </c>
      <c r="G35" s="28">
        <f t="shared" si="60"/>
        <v>0</v>
      </c>
      <c r="H35" s="28">
        <f t="shared" si="60"/>
        <v>1050</v>
      </c>
      <c r="I35" s="29">
        <f t="shared" si="60"/>
        <v>0</v>
      </c>
      <c r="J35" s="28">
        <f t="shared" si="60"/>
        <v>1050</v>
      </c>
      <c r="K35" s="28">
        <f t="shared" si="60"/>
        <v>0</v>
      </c>
      <c r="L35" s="28">
        <f t="shared" si="60"/>
        <v>1050</v>
      </c>
      <c r="M35" s="28"/>
      <c r="N35" s="28">
        <f t="shared" ref="N35:T35" si="61">N36</f>
        <v>0</v>
      </c>
      <c r="O35" s="28"/>
      <c r="P35" s="28">
        <f t="shared" si="61"/>
        <v>0</v>
      </c>
      <c r="Q35" s="28"/>
      <c r="R35" s="28">
        <f t="shared" si="61"/>
        <v>0</v>
      </c>
      <c r="S35" s="28"/>
      <c r="T35" s="28">
        <f t="shared" si="61"/>
        <v>0</v>
      </c>
      <c r="U35" s="28"/>
      <c r="V35" s="28"/>
      <c r="W35" s="28">
        <f t="shared" ref="W35:AC35" si="62">W36</f>
        <v>0</v>
      </c>
      <c r="X35" s="28"/>
      <c r="Y35" s="28">
        <f t="shared" si="62"/>
        <v>0</v>
      </c>
      <c r="Z35" s="28"/>
      <c r="AA35" s="28">
        <f t="shared" si="62"/>
        <v>0</v>
      </c>
      <c r="AB35" s="28"/>
      <c r="AC35" s="28">
        <f t="shared" si="62"/>
        <v>0</v>
      </c>
      <c r="AD35" s="28"/>
    </row>
    <row r="36" spans="1:30" ht="31.5" outlineLevel="7" x14ac:dyDescent="0.2">
      <c r="A36" s="30" t="s">
        <v>525</v>
      </c>
      <c r="B36" s="30" t="s">
        <v>41</v>
      </c>
      <c r="C36" s="38" t="s">
        <v>42</v>
      </c>
      <c r="D36" s="32">
        <v>1050</v>
      </c>
      <c r="E36" s="32"/>
      <c r="F36" s="32">
        <f>SUM(D36:E36)</f>
        <v>1050</v>
      </c>
      <c r="G36" s="32"/>
      <c r="H36" s="32">
        <f>SUM(F36:G36)</f>
        <v>1050</v>
      </c>
      <c r="I36" s="33"/>
      <c r="J36" s="32">
        <f>SUM(H36:I36)</f>
        <v>1050</v>
      </c>
      <c r="K36" s="32"/>
      <c r="L36" s="32">
        <f>SUM(J36:K36)</f>
        <v>1050</v>
      </c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30" customHeight="1" outlineLevel="7" x14ac:dyDescent="0.2">
      <c r="A37" s="26" t="s">
        <v>219</v>
      </c>
      <c r="B37" s="26"/>
      <c r="C37" s="27" t="s">
        <v>220</v>
      </c>
      <c r="D37" s="28">
        <f t="shared" ref="D37" si="63">D38+D42+D44</f>
        <v>579.70000000000005</v>
      </c>
      <c r="E37" s="28">
        <f t="shared" ref="E37:F37" si="64">E38+E42+E44</f>
        <v>0</v>
      </c>
      <c r="F37" s="28">
        <f t="shared" si="64"/>
        <v>579.70000000000005</v>
      </c>
      <c r="G37" s="28">
        <f t="shared" ref="G37" si="65">G38+G42+G44</f>
        <v>10</v>
      </c>
      <c r="H37" s="28">
        <f>H38+H42+H44+H46</f>
        <v>589.70000000000005</v>
      </c>
      <c r="I37" s="29">
        <f t="shared" ref="I37:AB37" si="66">I38+I42+I44+I46</f>
        <v>5</v>
      </c>
      <c r="J37" s="28">
        <f t="shared" si="66"/>
        <v>594.70000000000005</v>
      </c>
      <c r="K37" s="28">
        <f t="shared" ref="K37:L37" si="67">K38+K42+K44+K46</f>
        <v>0</v>
      </c>
      <c r="L37" s="28">
        <f t="shared" si="67"/>
        <v>594.70000000000005</v>
      </c>
      <c r="M37" s="28">
        <f t="shared" si="66"/>
        <v>579.70000000000005</v>
      </c>
      <c r="N37" s="28">
        <f t="shared" si="66"/>
        <v>0</v>
      </c>
      <c r="O37" s="28">
        <f t="shared" si="66"/>
        <v>579.70000000000005</v>
      </c>
      <c r="P37" s="28">
        <f t="shared" si="66"/>
        <v>0</v>
      </c>
      <c r="Q37" s="28">
        <f t="shared" si="66"/>
        <v>579.70000000000005</v>
      </c>
      <c r="R37" s="28">
        <f t="shared" si="66"/>
        <v>0</v>
      </c>
      <c r="S37" s="28">
        <f t="shared" si="66"/>
        <v>579.70000000000005</v>
      </c>
      <c r="T37" s="28">
        <f t="shared" ref="T37:U37" si="68">T38+T42+T44+T46</f>
        <v>0</v>
      </c>
      <c r="U37" s="28">
        <f t="shared" si="68"/>
        <v>579.70000000000005</v>
      </c>
      <c r="V37" s="28">
        <f t="shared" si="66"/>
        <v>579.70000000000005</v>
      </c>
      <c r="W37" s="28">
        <f t="shared" si="66"/>
        <v>0</v>
      </c>
      <c r="X37" s="28">
        <f t="shared" si="66"/>
        <v>579.70000000000005</v>
      </c>
      <c r="Y37" s="28">
        <f t="shared" si="66"/>
        <v>0</v>
      </c>
      <c r="Z37" s="28">
        <f t="shared" si="66"/>
        <v>579.70000000000005</v>
      </c>
      <c r="AA37" s="28">
        <f t="shared" si="66"/>
        <v>0</v>
      </c>
      <c r="AB37" s="28">
        <f t="shared" si="66"/>
        <v>579.70000000000005</v>
      </c>
      <c r="AC37" s="28">
        <f t="shared" ref="AC37:AD37" si="69">AC38+AC42+AC44+AC46</f>
        <v>0</v>
      </c>
      <c r="AD37" s="28">
        <f t="shared" si="69"/>
        <v>579.70000000000005</v>
      </c>
    </row>
    <row r="38" spans="1:30" ht="31.5" outlineLevel="7" x14ac:dyDescent="0.2">
      <c r="A38" s="26" t="s">
        <v>228</v>
      </c>
      <c r="B38" s="26"/>
      <c r="C38" s="27" t="s">
        <v>470</v>
      </c>
      <c r="D38" s="28">
        <f>D39+D40+D41</f>
        <v>407.4</v>
      </c>
      <c r="E38" s="28">
        <f t="shared" ref="E38:F38" si="70">E39+E40+E41</f>
        <v>0</v>
      </c>
      <c r="F38" s="28">
        <f t="shared" si="70"/>
        <v>407.4</v>
      </c>
      <c r="G38" s="28">
        <f t="shared" ref="G38:H38" si="71">G39+G40+G41</f>
        <v>0</v>
      </c>
      <c r="H38" s="28">
        <f t="shared" si="71"/>
        <v>407.4</v>
      </c>
      <c r="I38" s="29">
        <f t="shared" ref="I38:J38" si="72">I39+I40+I41</f>
        <v>0</v>
      </c>
      <c r="J38" s="28">
        <f t="shared" si="72"/>
        <v>407.4</v>
      </c>
      <c r="K38" s="28">
        <f t="shared" ref="K38:L38" si="73">K39+K40+K41</f>
        <v>0</v>
      </c>
      <c r="L38" s="28">
        <f t="shared" si="73"/>
        <v>407.4</v>
      </c>
      <c r="M38" s="28">
        <f t="shared" ref="M38:V38" si="74">M39+M40+M41</f>
        <v>407.4</v>
      </c>
      <c r="N38" s="28">
        <f t="shared" ref="N38:P38" si="75">N39+N40+N41</f>
        <v>0</v>
      </c>
      <c r="O38" s="28">
        <f t="shared" ref="O38:R38" si="76">O39+O40+O41</f>
        <v>407.4</v>
      </c>
      <c r="P38" s="28">
        <f t="shared" si="75"/>
        <v>0</v>
      </c>
      <c r="Q38" s="28">
        <f t="shared" si="76"/>
        <v>407.4</v>
      </c>
      <c r="R38" s="28">
        <f t="shared" si="76"/>
        <v>0</v>
      </c>
      <c r="S38" s="28">
        <f t="shared" ref="S38:T38" si="77">S39+S40+S41</f>
        <v>407.4</v>
      </c>
      <c r="T38" s="28">
        <f t="shared" si="77"/>
        <v>0</v>
      </c>
      <c r="U38" s="28">
        <f t="shared" ref="U38" si="78">U39+U40+U41</f>
        <v>407.4</v>
      </c>
      <c r="V38" s="28">
        <f t="shared" si="74"/>
        <v>407.4</v>
      </c>
      <c r="W38" s="28">
        <f t="shared" ref="W38:Z38" si="79">W39+W40+W41</f>
        <v>0</v>
      </c>
      <c r="X38" s="28">
        <f t="shared" ref="X38" si="80">X39+X40+X41</f>
        <v>407.4</v>
      </c>
      <c r="Y38" s="28">
        <f t="shared" si="79"/>
        <v>0</v>
      </c>
      <c r="Z38" s="28">
        <f t="shared" si="79"/>
        <v>407.4</v>
      </c>
      <c r="AA38" s="28">
        <f t="shared" ref="AA38:AB38" si="81">AA39+AA40+AA41</f>
        <v>0</v>
      </c>
      <c r="AB38" s="28">
        <f t="shared" si="81"/>
        <v>407.4</v>
      </c>
      <c r="AC38" s="28">
        <f t="shared" ref="AC38:AD38" si="82">AC39+AC40+AC41</f>
        <v>0</v>
      </c>
      <c r="AD38" s="28">
        <f t="shared" si="82"/>
        <v>407.4</v>
      </c>
    </row>
    <row r="39" spans="1:30" ht="31.5" outlineLevel="4" x14ac:dyDescent="0.2">
      <c r="A39" s="30" t="s">
        <v>228</v>
      </c>
      <c r="B39" s="30" t="s">
        <v>6</v>
      </c>
      <c r="C39" s="38" t="s">
        <v>7</v>
      </c>
      <c r="D39" s="32">
        <v>71.099999999999994</v>
      </c>
      <c r="E39" s="32"/>
      <c r="F39" s="32">
        <f t="shared" ref="F39:F41" si="83">SUM(D39:E39)</f>
        <v>71.099999999999994</v>
      </c>
      <c r="G39" s="32"/>
      <c r="H39" s="32">
        <f t="shared" ref="H39:H41" si="84">SUM(F39:G39)</f>
        <v>71.099999999999994</v>
      </c>
      <c r="I39" s="33"/>
      <c r="J39" s="32">
        <f t="shared" ref="J39:J41" si="85">SUM(H39:I39)</f>
        <v>71.099999999999994</v>
      </c>
      <c r="K39" s="32"/>
      <c r="L39" s="32">
        <f t="shared" ref="L39:L41" si="86">SUM(J39:K39)</f>
        <v>71.099999999999994</v>
      </c>
      <c r="M39" s="34">
        <v>71.099999999999994</v>
      </c>
      <c r="N39" s="32"/>
      <c r="O39" s="32">
        <f t="shared" ref="O39:O41" si="87">SUM(M39:N39)</f>
        <v>71.099999999999994</v>
      </c>
      <c r="P39" s="32"/>
      <c r="Q39" s="32">
        <f t="shared" ref="Q39:Q41" si="88">SUM(O39:P39)</f>
        <v>71.099999999999994</v>
      </c>
      <c r="R39" s="32"/>
      <c r="S39" s="32">
        <f t="shared" ref="S39:S41" si="89">SUM(Q39:R39)</f>
        <v>71.099999999999994</v>
      </c>
      <c r="T39" s="32"/>
      <c r="U39" s="32">
        <f t="shared" ref="U39:U41" si="90">SUM(S39:T39)</f>
        <v>71.099999999999994</v>
      </c>
      <c r="V39" s="34">
        <v>71.099999999999994</v>
      </c>
      <c r="W39" s="32"/>
      <c r="X39" s="32">
        <f t="shared" ref="X39:X41" si="91">SUM(V39:W39)</f>
        <v>71.099999999999994</v>
      </c>
      <c r="Y39" s="32"/>
      <c r="Z39" s="32">
        <f t="shared" ref="Z39:Z41" si="92">SUM(X39:Y39)</f>
        <v>71.099999999999994</v>
      </c>
      <c r="AA39" s="32"/>
      <c r="AB39" s="32">
        <f t="shared" ref="AB39:AB41" si="93">SUM(Z39:AA39)</f>
        <v>71.099999999999994</v>
      </c>
      <c r="AC39" s="32"/>
      <c r="AD39" s="32">
        <f t="shared" ref="AD39:AD41" si="94">SUM(AB39:AC39)</f>
        <v>71.099999999999994</v>
      </c>
    </row>
    <row r="40" spans="1:30" outlineLevel="5" x14ac:dyDescent="0.2">
      <c r="A40" s="30" t="s">
        <v>228</v>
      </c>
      <c r="B40" s="30" t="s">
        <v>18</v>
      </c>
      <c r="C40" s="38" t="s">
        <v>19</v>
      </c>
      <c r="D40" s="32">
        <v>62.4</v>
      </c>
      <c r="E40" s="32"/>
      <c r="F40" s="32">
        <f t="shared" si="83"/>
        <v>62.4</v>
      </c>
      <c r="G40" s="32"/>
      <c r="H40" s="32">
        <f t="shared" si="84"/>
        <v>62.4</v>
      </c>
      <c r="I40" s="33"/>
      <c r="J40" s="32">
        <f t="shared" si="85"/>
        <v>62.4</v>
      </c>
      <c r="K40" s="32"/>
      <c r="L40" s="32">
        <f t="shared" si="86"/>
        <v>62.4</v>
      </c>
      <c r="M40" s="34">
        <v>62.4</v>
      </c>
      <c r="N40" s="32"/>
      <c r="O40" s="32">
        <f t="shared" si="87"/>
        <v>62.4</v>
      </c>
      <c r="P40" s="32"/>
      <c r="Q40" s="32">
        <f t="shared" si="88"/>
        <v>62.4</v>
      </c>
      <c r="R40" s="32"/>
      <c r="S40" s="32">
        <f t="shared" si="89"/>
        <v>62.4</v>
      </c>
      <c r="T40" s="32"/>
      <c r="U40" s="32">
        <f t="shared" si="90"/>
        <v>62.4</v>
      </c>
      <c r="V40" s="34">
        <v>62.4</v>
      </c>
      <c r="W40" s="32"/>
      <c r="X40" s="32">
        <f t="shared" si="91"/>
        <v>62.4</v>
      </c>
      <c r="Y40" s="32"/>
      <c r="Z40" s="32">
        <f t="shared" si="92"/>
        <v>62.4</v>
      </c>
      <c r="AA40" s="32"/>
      <c r="AB40" s="32">
        <f t="shared" si="93"/>
        <v>62.4</v>
      </c>
      <c r="AC40" s="32"/>
      <c r="AD40" s="32">
        <f t="shared" si="94"/>
        <v>62.4</v>
      </c>
    </row>
    <row r="41" spans="1:30" ht="31.5" outlineLevel="7" x14ac:dyDescent="0.2">
      <c r="A41" s="30" t="s">
        <v>228</v>
      </c>
      <c r="B41" s="30" t="s">
        <v>41</v>
      </c>
      <c r="C41" s="38" t="s">
        <v>42</v>
      </c>
      <c r="D41" s="32">
        <v>273.89999999999998</v>
      </c>
      <c r="E41" s="32"/>
      <c r="F41" s="32">
        <f t="shared" si="83"/>
        <v>273.89999999999998</v>
      </c>
      <c r="G41" s="32"/>
      <c r="H41" s="32">
        <f t="shared" si="84"/>
        <v>273.89999999999998</v>
      </c>
      <c r="I41" s="33"/>
      <c r="J41" s="32">
        <f t="shared" si="85"/>
        <v>273.89999999999998</v>
      </c>
      <c r="K41" s="32"/>
      <c r="L41" s="32">
        <f t="shared" si="86"/>
        <v>273.89999999999998</v>
      </c>
      <c r="M41" s="34">
        <v>273.89999999999998</v>
      </c>
      <c r="N41" s="32"/>
      <c r="O41" s="32">
        <f t="shared" si="87"/>
        <v>273.89999999999998</v>
      </c>
      <c r="P41" s="32"/>
      <c r="Q41" s="32">
        <f t="shared" si="88"/>
        <v>273.89999999999998</v>
      </c>
      <c r="R41" s="32"/>
      <c r="S41" s="32">
        <f t="shared" si="89"/>
        <v>273.89999999999998</v>
      </c>
      <c r="T41" s="32"/>
      <c r="U41" s="32">
        <f t="shared" si="90"/>
        <v>273.89999999999998</v>
      </c>
      <c r="V41" s="34">
        <v>273.89999999999998</v>
      </c>
      <c r="W41" s="32"/>
      <c r="X41" s="32">
        <f t="shared" si="91"/>
        <v>273.89999999999998</v>
      </c>
      <c r="Y41" s="32"/>
      <c r="Z41" s="32">
        <f t="shared" si="92"/>
        <v>273.89999999999998</v>
      </c>
      <c r="AA41" s="32"/>
      <c r="AB41" s="32">
        <f t="shared" si="93"/>
        <v>273.89999999999998</v>
      </c>
      <c r="AC41" s="32"/>
      <c r="AD41" s="32">
        <f t="shared" si="94"/>
        <v>273.89999999999998</v>
      </c>
    </row>
    <row r="42" spans="1:30" ht="31.5" outlineLevel="7" x14ac:dyDescent="0.2">
      <c r="A42" s="26" t="s">
        <v>229</v>
      </c>
      <c r="B42" s="26"/>
      <c r="C42" s="27" t="s">
        <v>230</v>
      </c>
      <c r="D42" s="28">
        <f>D43</f>
        <v>97.3</v>
      </c>
      <c r="E42" s="28">
        <f t="shared" ref="E42:L42" si="95">E43</f>
        <v>0</v>
      </c>
      <c r="F42" s="28">
        <f t="shared" si="95"/>
        <v>97.3</v>
      </c>
      <c r="G42" s="28">
        <f t="shared" si="95"/>
        <v>0</v>
      </c>
      <c r="H42" s="28">
        <f t="shared" si="95"/>
        <v>97.3</v>
      </c>
      <c r="I42" s="29">
        <f t="shared" si="95"/>
        <v>0</v>
      </c>
      <c r="J42" s="28">
        <f t="shared" si="95"/>
        <v>97.3</v>
      </c>
      <c r="K42" s="28">
        <f t="shared" si="95"/>
        <v>0</v>
      </c>
      <c r="L42" s="28">
        <f t="shared" si="95"/>
        <v>97.3</v>
      </c>
      <c r="M42" s="28">
        <f t="shared" ref="M42:V42" si="96">M43</f>
        <v>97.3</v>
      </c>
      <c r="N42" s="28">
        <f t="shared" ref="N42:T42" si="97">N43</f>
        <v>0</v>
      </c>
      <c r="O42" s="28">
        <f t="shared" ref="O42:U42" si="98">O43</f>
        <v>97.3</v>
      </c>
      <c r="P42" s="28">
        <f t="shared" si="97"/>
        <v>0</v>
      </c>
      <c r="Q42" s="28">
        <f t="shared" si="98"/>
        <v>97.3</v>
      </c>
      <c r="R42" s="28">
        <f t="shared" si="97"/>
        <v>0</v>
      </c>
      <c r="S42" s="28">
        <f t="shared" si="98"/>
        <v>97.3</v>
      </c>
      <c r="T42" s="28">
        <f t="shared" si="97"/>
        <v>0</v>
      </c>
      <c r="U42" s="28">
        <f t="shared" si="98"/>
        <v>97.3</v>
      </c>
      <c r="V42" s="28">
        <f t="shared" si="96"/>
        <v>97.3</v>
      </c>
      <c r="W42" s="28">
        <f t="shared" ref="W42:AC42" si="99">W43</f>
        <v>0</v>
      </c>
      <c r="X42" s="28">
        <f t="shared" ref="X42:AD42" si="100">X43</f>
        <v>97.3</v>
      </c>
      <c r="Y42" s="28">
        <f t="shared" si="99"/>
        <v>0</v>
      </c>
      <c r="Z42" s="28">
        <f t="shared" si="100"/>
        <v>97.3</v>
      </c>
      <c r="AA42" s="28">
        <f t="shared" si="99"/>
        <v>0</v>
      </c>
      <c r="AB42" s="28">
        <f t="shared" si="100"/>
        <v>97.3</v>
      </c>
      <c r="AC42" s="28">
        <f t="shared" si="99"/>
        <v>0</v>
      </c>
      <c r="AD42" s="28">
        <f t="shared" si="100"/>
        <v>97.3</v>
      </c>
    </row>
    <row r="43" spans="1:30" ht="31.5" outlineLevel="7" x14ac:dyDescent="0.2">
      <c r="A43" s="30" t="s">
        <v>229</v>
      </c>
      <c r="B43" s="30" t="s">
        <v>41</v>
      </c>
      <c r="C43" s="38" t="s">
        <v>42</v>
      </c>
      <c r="D43" s="32">
        <v>97.3</v>
      </c>
      <c r="E43" s="32"/>
      <c r="F43" s="32">
        <f>SUM(D43:E43)</f>
        <v>97.3</v>
      </c>
      <c r="G43" s="32"/>
      <c r="H43" s="32">
        <f>SUM(F43:G43)</f>
        <v>97.3</v>
      </c>
      <c r="I43" s="33"/>
      <c r="J43" s="32">
        <f>SUM(H43:I43)</f>
        <v>97.3</v>
      </c>
      <c r="K43" s="32"/>
      <c r="L43" s="32">
        <f>SUM(J43:K43)</f>
        <v>97.3</v>
      </c>
      <c r="M43" s="32">
        <v>97.3</v>
      </c>
      <c r="N43" s="32"/>
      <c r="O43" s="32">
        <f>SUM(M43:N43)</f>
        <v>97.3</v>
      </c>
      <c r="P43" s="32"/>
      <c r="Q43" s="32">
        <f>SUM(O43:P43)</f>
        <v>97.3</v>
      </c>
      <c r="R43" s="32"/>
      <c r="S43" s="32">
        <f>SUM(Q43:R43)</f>
        <v>97.3</v>
      </c>
      <c r="T43" s="32"/>
      <c r="U43" s="32">
        <f>SUM(S43:T43)</f>
        <v>97.3</v>
      </c>
      <c r="V43" s="32">
        <v>97.3</v>
      </c>
      <c r="W43" s="32"/>
      <c r="X43" s="32">
        <f>SUM(V43:W43)</f>
        <v>97.3</v>
      </c>
      <c r="Y43" s="32"/>
      <c r="Z43" s="32">
        <f>SUM(X43:Y43)</f>
        <v>97.3</v>
      </c>
      <c r="AA43" s="32"/>
      <c r="AB43" s="32">
        <f>SUM(Z43:AA43)</f>
        <v>97.3</v>
      </c>
      <c r="AC43" s="32"/>
      <c r="AD43" s="32">
        <f>SUM(AB43:AC43)</f>
        <v>97.3</v>
      </c>
    </row>
    <row r="44" spans="1:30" outlineLevel="5" x14ac:dyDescent="0.2">
      <c r="A44" s="26" t="s">
        <v>231</v>
      </c>
      <c r="B44" s="26"/>
      <c r="C44" s="27" t="s">
        <v>232</v>
      </c>
      <c r="D44" s="28">
        <f>D45</f>
        <v>75</v>
      </c>
      <c r="E44" s="28">
        <f t="shared" ref="E44:L44" si="101">E45</f>
        <v>0</v>
      </c>
      <c r="F44" s="28">
        <f t="shared" si="101"/>
        <v>75</v>
      </c>
      <c r="G44" s="28">
        <f t="shared" si="101"/>
        <v>10</v>
      </c>
      <c r="H44" s="28">
        <f t="shared" si="101"/>
        <v>85</v>
      </c>
      <c r="I44" s="29">
        <f t="shared" si="101"/>
        <v>0</v>
      </c>
      <c r="J44" s="28">
        <f t="shared" si="101"/>
        <v>85</v>
      </c>
      <c r="K44" s="28">
        <f t="shared" si="101"/>
        <v>0</v>
      </c>
      <c r="L44" s="28">
        <f t="shared" si="101"/>
        <v>85</v>
      </c>
      <c r="M44" s="28">
        <f t="shared" ref="M44:V44" si="102">M45</f>
        <v>75</v>
      </c>
      <c r="N44" s="28">
        <f t="shared" ref="N44:T44" si="103">N45</f>
        <v>0</v>
      </c>
      <c r="O44" s="28">
        <f t="shared" ref="O44:U44" si="104">O45</f>
        <v>75</v>
      </c>
      <c r="P44" s="28">
        <f t="shared" si="103"/>
        <v>0</v>
      </c>
      <c r="Q44" s="28">
        <f t="shared" si="104"/>
        <v>75</v>
      </c>
      <c r="R44" s="28">
        <f t="shared" si="103"/>
        <v>0</v>
      </c>
      <c r="S44" s="28">
        <f t="shared" si="104"/>
        <v>75</v>
      </c>
      <c r="T44" s="28">
        <f t="shared" si="103"/>
        <v>0</v>
      </c>
      <c r="U44" s="28">
        <f t="shared" si="104"/>
        <v>75</v>
      </c>
      <c r="V44" s="28">
        <f t="shared" si="102"/>
        <v>75</v>
      </c>
      <c r="W44" s="28">
        <f t="shared" ref="W44:AC44" si="105">W45</f>
        <v>0</v>
      </c>
      <c r="X44" s="28">
        <f t="shared" ref="X44:AD44" si="106">X45</f>
        <v>75</v>
      </c>
      <c r="Y44" s="28">
        <f t="shared" si="105"/>
        <v>0</v>
      </c>
      <c r="Z44" s="28">
        <f t="shared" si="106"/>
        <v>75</v>
      </c>
      <c r="AA44" s="28">
        <f t="shared" si="105"/>
        <v>0</v>
      </c>
      <c r="AB44" s="28">
        <f t="shared" si="106"/>
        <v>75</v>
      </c>
      <c r="AC44" s="28">
        <f t="shared" si="105"/>
        <v>0</v>
      </c>
      <c r="AD44" s="28">
        <f t="shared" si="106"/>
        <v>75</v>
      </c>
    </row>
    <row r="45" spans="1:30" outlineLevel="7" x14ac:dyDescent="0.2">
      <c r="A45" s="30" t="s">
        <v>231</v>
      </c>
      <c r="B45" s="30" t="s">
        <v>18</v>
      </c>
      <c r="C45" s="38" t="s">
        <v>19</v>
      </c>
      <c r="D45" s="32">
        <v>75</v>
      </c>
      <c r="E45" s="32"/>
      <c r="F45" s="32">
        <f>SUM(D45:E45)</f>
        <v>75</v>
      </c>
      <c r="G45" s="32">
        <v>10</v>
      </c>
      <c r="H45" s="32">
        <f>SUM(F45:G45)</f>
        <v>85</v>
      </c>
      <c r="I45" s="33"/>
      <c r="J45" s="32">
        <f>SUM(H45:I45)</f>
        <v>85</v>
      </c>
      <c r="K45" s="32"/>
      <c r="L45" s="32">
        <f>SUM(J45:K45)</f>
        <v>85</v>
      </c>
      <c r="M45" s="34">
        <v>75</v>
      </c>
      <c r="N45" s="32"/>
      <c r="O45" s="32">
        <f>SUM(M45:N45)</f>
        <v>75</v>
      </c>
      <c r="P45" s="32"/>
      <c r="Q45" s="32">
        <f>SUM(O45:P45)</f>
        <v>75</v>
      </c>
      <c r="R45" s="32"/>
      <c r="S45" s="32">
        <f>SUM(Q45:R45)</f>
        <v>75</v>
      </c>
      <c r="T45" s="32"/>
      <c r="U45" s="32">
        <f>SUM(S45:T45)</f>
        <v>75</v>
      </c>
      <c r="V45" s="34">
        <v>75</v>
      </c>
      <c r="W45" s="32"/>
      <c r="X45" s="32">
        <f>SUM(V45:W45)</f>
        <v>75</v>
      </c>
      <c r="Y45" s="32"/>
      <c r="Z45" s="32">
        <f>SUM(X45:Y45)</f>
        <v>75</v>
      </c>
      <c r="AA45" s="32"/>
      <c r="AB45" s="32">
        <f>SUM(Z45:AA45)</f>
        <v>75</v>
      </c>
      <c r="AC45" s="32"/>
      <c r="AD45" s="32">
        <f>SUM(AB45:AC45)</f>
        <v>75</v>
      </c>
    </row>
    <row r="46" spans="1:30" ht="31.5" outlineLevel="7" x14ac:dyDescent="0.2">
      <c r="A46" s="22" t="s">
        <v>797</v>
      </c>
      <c r="B46" s="22"/>
      <c r="C46" s="40" t="s">
        <v>798</v>
      </c>
      <c r="D46" s="32"/>
      <c r="E46" s="32"/>
      <c r="F46" s="32"/>
      <c r="G46" s="32"/>
      <c r="H46" s="32"/>
      <c r="I46" s="29">
        <f>I47</f>
        <v>5</v>
      </c>
      <c r="J46" s="28">
        <f>J47</f>
        <v>5</v>
      </c>
      <c r="K46" s="28">
        <f>K47</f>
        <v>0</v>
      </c>
      <c r="L46" s="28">
        <f>L47</f>
        <v>5</v>
      </c>
      <c r="M46" s="34"/>
      <c r="N46" s="32"/>
      <c r="O46" s="32"/>
      <c r="P46" s="32"/>
      <c r="Q46" s="32"/>
      <c r="R46" s="32"/>
      <c r="S46" s="32"/>
      <c r="T46" s="32"/>
      <c r="U46" s="32"/>
      <c r="V46" s="34"/>
      <c r="W46" s="32"/>
      <c r="X46" s="32"/>
      <c r="Y46" s="32"/>
      <c r="Z46" s="32"/>
      <c r="AA46" s="32"/>
      <c r="AB46" s="32"/>
      <c r="AC46" s="32"/>
      <c r="AD46" s="32"/>
    </row>
    <row r="47" spans="1:30" ht="31.5" outlineLevel="7" x14ac:dyDescent="0.2">
      <c r="A47" s="41" t="s">
        <v>797</v>
      </c>
      <c r="B47" s="41" t="s">
        <v>41</v>
      </c>
      <c r="C47" s="42" t="s">
        <v>42</v>
      </c>
      <c r="D47" s="32"/>
      <c r="E47" s="32"/>
      <c r="F47" s="32"/>
      <c r="G47" s="32"/>
      <c r="H47" s="32"/>
      <c r="I47" s="33">
        <v>5</v>
      </c>
      <c r="J47" s="32">
        <f>SUM(H47:I47)</f>
        <v>5</v>
      </c>
      <c r="K47" s="32"/>
      <c r="L47" s="32">
        <f>SUM(J47:K47)</f>
        <v>5</v>
      </c>
      <c r="M47" s="34"/>
      <c r="N47" s="32"/>
      <c r="O47" s="32"/>
      <c r="P47" s="32"/>
      <c r="Q47" s="32"/>
      <c r="R47" s="32"/>
      <c r="S47" s="32"/>
      <c r="T47" s="32"/>
      <c r="U47" s="32"/>
      <c r="V47" s="34"/>
      <c r="W47" s="32"/>
      <c r="X47" s="32"/>
      <c r="Y47" s="32"/>
      <c r="Z47" s="32"/>
      <c r="AA47" s="32"/>
      <c r="AB47" s="32"/>
      <c r="AC47" s="32"/>
      <c r="AD47" s="32"/>
    </row>
    <row r="48" spans="1:30" ht="31.5" outlineLevel="7" x14ac:dyDescent="0.25">
      <c r="A48" s="26" t="s">
        <v>727</v>
      </c>
      <c r="B48" s="30"/>
      <c r="C48" s="45" t="s">
        <v>729</v>
      </c>
      <c r="D48" s="32"/>
      <c r="E48" s="32"/>
      <c r="F48" s="32"/>
      <c r="G48" s="28">
        <f t="shared" ref="G48:L49" si="107">G49</f>
        <v>595</v>
      </c>
      <c r="H48" s="28">
        <f t="shared" si="107"/>
        <v>595</v>
      </c>
      <c r="I48" s="29">
        <f t="shared" si="107"/>
        <v>0</v>
      </c>
      <c r="J48" s="28">
        <f t="shared" si="107"/>
        <v>595</v>
      </c>
      <c r="K48" s="28">
        <f t="shared" si="107"/>
        <v>0</v>
      </c>
      <c r="L48" s="28">
        <f t="shared" si="107"/>
        <v>595</v>
      </c>
      <c r="M48" s="34"/>
      <c r="N48" s="32"/>
      <c r="O48" s="32"/>
      <c r="P48" s="32"/>
      <c r="Q48" s="32"/>
      <c r="R48" s="32"/>
      <c r="S48" s="32"/>
      <c r="T48" s="32"/>
      <c r="U48" s="32"/>
      <c r="V48" s="34"/>
      <c r="W48" s="32"/>
      <c r="X48" s="32"/>
      <c r="Y48" s="32"/>
      <c r="Z48" s="32"/>
      <c r="AA48" s="32"/>
      <c r="AB48" s="32"/>
      <c r="AC48" s="32"/>
      <c r="AD48" s="32"/>
    </row>
    <row r="49" spans="1:30" ht="31.5" outlineLevel="7" x14ac:dyDescent="0.25">
      <c r="A49" s="26" t="s">
        <v>728</v>
      </c>
      <c r="B49" s="26" t="s">
        <v>329</v>
      </c>
      <c r="C49" s="45" t="s">
        <v>730</v>
      </c>
      <c r="D49" s="32"/>
      <c r="E49" s="32"/>
      <c r="F49" s="32"/>
      <c r="G49" s="28">
        <f t="shared" si="107"/>
        <v>595</v>
      </c>
      <c r="H49" s="28">
        <f t="shared" si="107"/>
        <v>595</v>
      </c>
      <c r="I49" s="29">
        <f t="shared" si="107"/>
        <v>0</v>
      </c>
      <c r="J49" s="28">
        <f t="shared" si="107"/>
        <v>595</v>
      </c>
      <c r="K49" s="28">
        <f t="shared" si="107"/>
        <v>0</v>
      </c>
      <c r="L49" s="28">
        <f t="shared" si="107"/>
        <v>595</v>
      </c>
      <c r="M49" s="34"/>
      <c r="N49" s="32"/>
      <c r="O49" s="32"/>
      <c r="P49" s="32"/>
      <c r="Q49" s="32"/>
      <c r="R49" s="32"/>
      <c r="S49" s="32"/>
      <c r="T49" s="32"/>
      <c r="U49" s="32"/>
      <c r="V49" s="34"/>
      <c r="W49" s="32"/>
      <c r="X49" s="32"/>
      <c r="Y49" s="32"/>
      <c r="Z49" s="32"/>
      <c r="AA49" s="32"/>
      <c r="AB49" s="32"/>
      <c r="AC49" s="32"/>
      <c r="AD49" s="32"/>
    </row>
    <row r="50" spans="1:30" ht="31.5" outlineLevel="7" x14ac:dyDescent="0.25">
      <c r="A50" s="30" t="s">
        <v>728</v>
      </c>
      <c r="B50" s="30" t="s">
        <v>41</v>
      </c>
      <c r="C50" s="46" t="s">
        <v>310</v>
      </c>
      <c r="D50" s="32"/>
      <c r="E50" s="32"/>
      <c r="F50" s="32"/>
      <c r="G50" s="32">
        <v>595</v>
      </c>
      <c r="H50" s="32">
        <f>SUM(F50:G50)</f>
        <v>595</v>
      </c>
      <c r="I50" s="33"/>
      <c r="J50" s="32">
        <f>SUM(H50:I50)</f>
        <v>595</v>
      </c>
      <c r="K50" s="32"/>
      <c r="L50" s="32">
        <f>SUM(J50:K50)</f>
        <v>595</v>
      </c>
      <c r="M50" s="34"/>
      <c r="N50" s="32"/>
      <c r="O50" s="32"/>
      <c r="P50" s="32"/>
      <c r="Q50" s="32"/>
      <c r="R50" s="32"/>
      <c r="S50" s="32"/>
      <c r="T50" s="32"/>
      <c r="U50" s="32"/>
      <c r="V50" s="34"/>
      <c r="W50" s="32"/>
      <c r="X50" s="32"/>
      <c r="Y50" s="32"/>
      <c r="Z50" s="32"/>
      <c r="AA50" s="32"/>
      <c r="AB50" s="32"/>
      <c r="AC50" s="32"/>
      <c r="AD50" s="32"/>
    </row>
    <row r="51" spans="1:30" ht="31.5" outlineLevel="7" x14ac:dyDescent="0.2">
      <c r="A51" s="22" t="s">
        <v>450</v>
      </c>
      <c r="B51" s="41"/>
      <c r="C51" s="40" t="s">
        <v>634</v>
      </c>
      <c r="D51" s="36">
        <f>D54+D56</f>
        <v>23400</v>
      </c>
      <c r="E51" s="36">
        <f t="shared" ref="E51:F51" si="108">E54+E56</f>
        <v>0</v>
      </c>
      <c r="F51" s="36">
        <f t="shared" si="108"/>
        <v>23400</v>
      </c>
      <c r="G51" s="36">
        <f t="shared" ref="G51" si="109">G54+G56</f>
        <v>45.689300000000003</v>
      </c>
      <c r="H51" s="36">
        <f>H54+H56+H52</f>
        <v>23445.689299999998</v>
      </c>
      <c r="I51" s="37">
        <f t="shared" ref="I51:AA51" si="110">I54+I56+I52</f>
        <v>13984</v>
      </c>
      <c r="J51" s="36">
        <f t="shared" si="110"/>
        <v>37429.689299999998</v>
      </c>
      <c r="K51" s="36">
        <f t="shared" ref="K51:L51" si="111">K54+K56+K52</f>
        <v>0</v>
      </c>
      <c r="L51" s="36">
        <f t="shared" si="111"/>
        <v>37429.689299999998</v>
      </c>
      <c r="M51" s="36">
        <f t="shared" si="110"/>
        <v>0</v>
      </c>
      <c r="N51" s="36">
        <f t="shared" si="110"/>
        <v>0</v>
      </c>
      <c r="O51" s="36">
        <f t="shared" si="110"/>
        <v>0</v>
      </c>
      <c r="P51" s="36">
        <f t="shared" si="110"/>
        <v>0</v>
      </c>
      <c r="Q51" s="36">
        <f t="shared" si="110"/>
        <v>0</v>
      </c>
      <c r="R51" s="36">
        <f t="shared" si="110"/>
        <v>0</v>
      </c>
      <c r="S51" s="36"/>
      <c r="T51" s="36">
        <f t="shared" ref="T51" si="112">T54+T56+T52</f>
        <v>0</v>
      </c>
      <c r="U51" s="36"/>
      <c r="V51" s="36">
        <f t="shared" si="110"/>
        <v>0</v>
      </c>
      <c r="W51" s="36">
        <f t="shared" si="110"/>
        <v>0</v>
      </c>
      <c r="X51" s="36">
        <f t="shared" si="110"/>
        <v>0</v>
      </c>
      <c r="Y51" s="36">
        <f t="shared" si="110"/>
        <v>0</v>
      </c>
      <c r="Z51" s="36">
        <f t="shared" si="110"/>
        <v>0</v>
      </c>
      <c r="AA51" s="36">
        <f t="shared" si="110"/>
        <v>0</v>
      </c>
      <c r="AB51" s="36"/>
      <c r="AC51" s="36">
        <f t="shared" ref="AC51" si="113">AC54+AC56+AC52</f>
        <v>0</v>
      </c>
      <c r="AD51" s="36"/>
    </row>
    <row r="52" spans="1:30" ht="31.5" outlineLevel="7" x14ac:dyDescent="0.2">
      <c r="A52" s="22" t="s">
        <v>791</v>
      </c>
      <c r="B52" s="41"/>
      <c r="C52" s="40" t="s">
        <v>792</v>
      </c>
      <c r="D52" s="36"/>
      <c r="E52" s="36"/>
      <c r="F52" s="36"/>
      <c r="G52" s="36"/>
      <c r="H52" s="36"/>
      <c r="I52" s="37">
        <f t="shared" ref="E52:L54" si="114">I53</f>
        <v>13984</v>
      </c>
      <c r="J52" s="36">
        <f t="shared" si="114"/>
        <v>13984</v>
      </c>
      <c r="K52" s="36">
        <f t="shared" si="114"/>
        <v>0</v>
      </c>
      <c r="L52" s="36">
        <f t="shared" si="114"/>
        <v>13984</v>
      </c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</row>
    <row r="53" spans="1:30" ht="31.5" outlineLevel="7" x14ac:dyDescent="0.2">
      <c r="A53" s="41" t="s">
        <v>791</v>
      </c>
      <c r="B53" s="41" t="s">
        <v>41</v>
      </c>
      <c r="C53" s="42" t="s">
        <v>42</v>
      </c>
      <c r="D53" s="36"/>
      <c r="E53" s="36"/>
      <c r="F53" s="36"/>
      <c r="G53" s="36"/>
      <c r="H53" s="36"/>
      <c r="I53" s="33">
        <v>13984</v>
      </c>
      <c r="J53" s="32">
        <f>SUM(H53:I53)</f>
        <v>13984</v>
      </c>
      <c r="K53" s="32"/>
      <c r="L53" s="32">
        <f>SUM(J53:K53)</f>
        <v>13984</v>
      </c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</row>
    <row r="54" spans="1:30" ht="31.5" outlineLevel="7" x14ac:dyDescent="0.2">
      <c r="A54" s="22" t="s">
        <v>451</v>
      </c>
      <c r="B54" s="22"/>
      <c r="C54" s="40" t="s">
        <v>464</v>
      </c>
      <c r="D54" s="36">
        <f>D55</f>
        <v>2340</v>
      </c>
      <c r="E54" s="36">
        <f t="shared" si="114"/>
        <v>0</v>
      </c>
      <c r="F54" s="36">
        <f t="shared" si="114"/>
        <v>2340</v>
      </c>
      <c r="G54" s="36">
        <f t="shared" si="114"/>
        <v>45.689300000000003</v>
      </c>
      <c r="H54" s="36">
        <f t="shared" si="114"/>
        <v>2385.6893</v>
      </c>
      <c r="I54" s="37">
        <f t="shared" si="114"/>
        <v>0</v>
      </c>
      <c r="J54" s="36">
        <f t="shared" si="114"/>
        <v>2385.6893</v>
      </c>
      <c r="K54" s="36">
        <f t="shared" si="114"/>
        <v>0</v>
      </c>
      <c r="L54" s="36">
        <f t="shared" si="114"/>
        <v>2385.6893</v>
      </c>
      <c r="M54" s="36"/>
      <c r="N54" s="36">
        <f t="shared" ref="N54:T54" si="115">N55</f>
        <v>0</v>
      </c>
      <c r="O54" s="36"/>
      <c r="P54" s="36">
        <f t="shared" si="115"/>
        <v>0</v>
      </c>
      <c r="Q54" s="36"/>
      <c r="R54" s="36">
        <f t="shared" si="115"/>
        <v>0</v>
      </c>
      <c r="S54" s="36"/>
      <c r="T54" s="36">
        <f t="shared" si="115"/>
        <v>0</v>
      </c>
      <c r="U54" s="36"/>
      <c r="V54" s="36"/>
      <c r="W54" s="36">
        <f t="shared" ref="W54:AC54" si="116">W55</f>
        <v>0</v>
      </c>
      <c r="X54" s="36"/>
      <c r="Y54" s="36">
        <f t="shared" si="116"/>
        <v>0</v>
      </c>
      <c r="Z54" s="36"/>
      <c r="AA54" s="36">
        <f t="shared" si="116"/>
        <v>0</v>
      </c>
      <c r="AB54" s="36"/>
      <c r="AC54" s="36">
        <f t="shared" si="116"/>
        <v>0</v>
      </c>
      <c r="AD54" s="36"/>
    </row>
    <row r="55" spans="1:30" ht="31.5" outlineLevel="7" x14ac:dyDescent="0.2">
      <c r="A55" s="41" t="s">
        <v>451</v>
      </c>
      <c r="B55" s="41" t="s">
        <v>41</v>
      </c>
      <c r="C55" s="42" t="s">
        <v>42</v>
      </c>
      <c r="D55" s="32">
        <v>2340</v>
      </c>
      <c r="E55" s="32"/>
      <c r="F55" s="32">
        <f>SUM(D55:E55)</f>
        <v>2340</v>
      </c>
      <c r="G55" s="32">
        <v>45.689300000000003</v>
      </c>
      <c r="H55" s="32">
        <f>SUM(F55:G55)</f>
        <v>2385.6893</v>
      </c>
      <c r="I55" s="33"/>
      <c r="J55" s="32">
        <f>SUM(H55:I55)</f>
        <v>2385.6893</v>
      </c>
      <c r="K55" s="32"/>
      <c r="L55" s="32">
        <f>SUM(J55:K55)</f>
        <v>2385.6893</v>
      </c>
      <c r="M55" s="34"/>
      <c r="N55" s="32"/>
      <c r="O55" s="32"/>
      <c r="P55" s="32"/>
      <c r="Q55" s="32"/>
      <c r="R55" s="32"/>
      <c r="S55" s="32"/>
      <c r="T55" s="32"/>
      <c r="U55" s="32"/>
      <c r="V55" s="34"/>
      <c r="W55" s="32"/>
      <c r="X55" s="32"/>
      <c r="Y55" s="32"/>
      <c r="Z55" s="32"/>
      <c r="AA55" s="32"/>
      <c r="AB55" s="32"/>
      <c r="AC55" s="32"/>
      <c r="AD55" s="32"/>
    </row>
    <row r="56" spans="1:30" ht="31.5" outlineLevel="7" x14ac:dyDescent="0.2">
      <c r="A56" s="22" t="s">
        <v>451</v>
      </c>
      <c r="B56" s="22"/>
      <c r="C56" s="40" t="s">
        <v>522</v>
      </c>
      <c r="D56" s="36">
        <f>D57</f>
        <v>21060</v>
      </c>
      <c r="E56" s="36">
        <f t="shared" ref="E56:L56" si="117">E57</f>
        <v>0</v>
      </c>
      <c r="F56" s="36">
        <f t="shared" si="117"/>
        <v>21060</v>
      </c>
      <c r="G56" s="36">
        <f t="shared" si="117"/>
        <v>0</v>
      </c>
      <c r="H56" s="36">
        <f t="shared" si="117"/>
        <v>21060</v>
      </c>
      <c r="I56" s="37">
        <f t="shared" si="117"/>
        <v>0</v>
      </c>
      <c r="J56" s="36">
        <f t="shared" si="117"/>
        <v>21060</v>
      </c>
      <c r="K56" s="36">
        <f t="shared" si="117"/>
        <v>0</v>
      </c>
      <c r="L56" s="36">
        <f t="shared" si="117"/>
        <v>21060</v>
      </c>
      <c r="M56" s="36"/>
      <c r="N56" s="36">
        <f t="shared" ref="N56:T56" si="118">N57</f>
        <v>0</v>
      </c>
      <c r="O56" s="36"/>
      <c r="P56" s="36">
        <f t="shared" si="118"/>
        <v>0</v>
      </c>
      <c r="Q56" s="36"/>
      <c r="R56" s="36">
        <f t="shared" si="118"/>
        <v>0</v>
      </c>
      <c r="S56" s="36"/>
      <c r="T56" s="36">
        <f t="shared" si="118"/>
        <v>0</v>
      </c>
      <c r="U56" s="36"/>
      <c r="V56" s="36"/>
      <c r="W56" s="36">
        <f t="shared" ref="W56:AC56" si="119">W57</f>
        <v>0</v>
      </c>
      <c r="X56" s="36"/>
      <c r="Y56" s="36">
        <f t="shared" si="119"/>
        <v>0</v>
      </c>
      <c r="Z56" s="36"/>
      <c r="AA56" s="36">
        <f t="shared" si="119"/>
        <v>0</v>
      </c>
      <c r="AB56" s="36"/>
      <c r="AC56" s="36">
        <f t="shared" si="119"/>
        <v>0</v>
      </c>
      <c r="AD56" s="36"/>
    </row>
    <row r="57" spans="1:30" ht="31.5" outlineLevel="7" x14ac:dyDescent="0.2">
      <c r="A57" s="41" t="s">
        <v>451</v>
      </c>
      <c r="B57" s="41" t="s">
        <v>41</v>
      </c>
      <c r="C57" s="42" t="s">
        <v>42</v>
      </c>
      <c r="D57" s="32">
        <v>21060</v>
      </c>
      <c r="E57" s="32"/>
      <c r="F57" s="32">
        <f>SUM(D57:E57)</f>
        <v>21060</v>
      </c>
      <c r="G57" s="32"/>
      <c r="H57" s="32">
        <f>SUM(F57:G57)</f>
        <v>21060</v>
      </c>
      <c r="I57" s="33"/>
      <c r="J57" s="32">
        <f>SUM(H57:I57)</f>
        <v>21060</v>
      </c>
      <c r="K57" s="32"/>
      <c r="L57" s="32">
        <f>SUM(J57:K57)</f>
        <v>21060</v>
      </c>
      <c r="M57" s="34"/>
      <c r="N57" s="32"/>
      <c r="O57" s="32"/>
      <c r="P57" s="32"/>
      <c r="Q57" s="32"/>
      <c r="R57" s="32"/>
      <c r="S57" s="32"/>
      <c r="T57" s="32"/>
      <c r="U57" s="32"/>
      <c r="V57" s="34"/>
      <c r="W57" s="32"/>
      <c r="X57" s="32"/>
      <c r="Y57" s="32"/>
      <c r="Z57" s="32"/>
      <c r="AA57" s="32"/>
      <c r="AB57" s="32"/>
      <c r="AC57" s="32"/>
      <c r="AD57" s="32"/>
    </row>
    <row r="58" spans="1:30" ht="31.5" outlineLevel="7" x14ac:dyDescent="0.2">
      <c r="A58" s="26" t="s">
        <v>211</v>
      </c>
      <c r="B58" s="26"/>
      <c r="C58" s="27" t="s">
        <v>635</v>
      </c>
      <c r="D58" s="28">
        <f>D59+D71+D101</f>
        <v>2038252.4000000001</v>
      </c>
      <c r="E58" s="28">
        <f t="shared" ref="E58:F58" si="120">E59+E71+E101</f>
        <v>0</v>
      </c>
      <c r="F58" s="28">
        <f t="shared" si="120"/>
        <v>2038252.4000000001</v>
      </c>
      <c r="G58" s="28">
        <f t="shared" ref="G58:H58" si="121">G59+G71+G101</f>
        <v>0</v>
      </c>
      <c r="H58" s="28">
        <f t="shared" si="121"/>
        <v>2038252.4000000001</v>
      </c>
      <c r="I58" s="29">
        <f t="shared" ref="I58:J58" si="122">I59+I71+I101</f>
        <v>43189.810710000005</v>
      </c>
      <c r="J58" s="28">
        <f t="shared" si="122"/>
        <v>2081442.21071</v>
      </c>
      <c r="K58" s="28">
        <f t="shared" ref="K58:L58" si="123">K59+K71+K101</f>
        <v>6586.3095899999998</v>
      </c>
      <c r="L58" s="28">
        <f t="shared" si="123"/>
        <v>2088028.5203000002</v>
      </c>
      <c r="M58" s="28">
        <f>M59+M71+M101</f>
        <v>2045452.8000000003</v>
      </c>
      <c r="N58" s="28">
        <f t="shared" ref="N58:P58" si="124">N59+N71+N101</f>
        <v>0</v>
      </c>
      <c r="O58" s="28">
        <f t="shared" ref="O58:R58" si="125">O59+O71+O101</f>
        <v>2045452.8000000003</v>
      </c>
      <c r="P58" s="28">
        <f t="shared" si="124"/>
        <v>0</v>
      </c>
      <c r="Q58" s="28">
        <f t="shared" si="125"/>
        <v>2045452.8000000003</v>
      </c>
      <c r="R58" s="28">
        <f t="shared" si="125"/>
        <v>0</v>
      </c>
      <c r="S58" s="28">
        <f t="shared" ref="S58:T58" si="126">S59+S71+S101</f>
        <v>2045452.8000000003</v>
      </c>
      <c r="T58" s="28">
        <f t="shared" si="126"/>
        <v>0</v>
      </c>
      <c r="U58" s="28">
        <f t="shared" ref="U58" si="127">U59+U71+U101</f>
        <v>2045452.8000000003</v>
      </c>
      <c r="V58" s="28">
        <f>V59+V71+V101</f>
        <v>2030852.1</v>
      </c>
      <c r="W58" s="28">
        <f t="shared" ref="W58:Y58" si="128">W59+W71+W101</f>
        <v>0</v>
      </c>
      <c r="X58" s="28">
        <f t="shared" ref="X58:AA58" si="129">X59+X71+X101</f>
        <v>2030852.1</v>
      </c>
      <c r="Y58" s="28">
        <f t="shared" si="128"/>
        <v>0</v>
      </c>
      <c r="Z58" s="28">
        <f t="shared" si="129"/>
        <v>2030852.1</v>
      </c>
      <c r="AA58" s="28">
        <f t="shared" si="129"/>
        <v>0</v>
      </c>
      <c r="AB58" s="28">
        <f t="shared" ref="AB58:AC58" si="130">AB59+AB71+AB101</f>
        <v>2030852.1</v>
      </c>
      <c r="AC58" s="28">
        <f t="shared" si="130"/>
        <v>0</v>
      </c>
      <c r="AD58" s="28">
        <f t="shared" ref="AD58" si="131">AD59+AD71+AD101</f>
        <v>2030852.1</v>
      </c>
    </row>
    <row r="59" spans="1:30" ht="31.5" outlineLevel="7" x14ac:dyDescent="0.2">
      <c r="A59" s="26" t="s">
        <v>212</v>
      </c>
      <c r="B59" s="26"/>
      <c r="C59" s="27" t="s">
        <v>26</v>
      </c>
      <c r="D59" s="28">
        <f>D60+D63+D65+D67+D69</f>
        <v>413652.30000000005</v>
      </c>
      <c r="E59" s="28">
        <f t="shared" ref="E59:F59" si="132">E60+E63+E65+E67+E69</f>
        <v>0</v>
      </c>
      <c r="F59" s="28">
        <f t="shared" si="132"/>
        <v>413652.30000000005</v>
      </c>
      <c r="G59" s="28">
        <f t="shared" ref="G59:H59" si="133">G60+G63+G65+G67+G69</f>
        <v>0</v>
      </c>
      <c r="H59" s="28">
        <f t="shared" si="133"/>
        <v>413652.30000000005</v>
      </c>
      <c r="I59" s="29">
        <f t="shared" ref="I59:J59" si="134">I60+I63+I65+I67+I69</f>
        <v>1858.58071</v>
      </c>
      <c r="J59" s="28">
        <f t="shared" si="134"/>
        <v>415510.88071</v>
      </c>
      <c r="K59" s="28">
        <f t="shared" ref="K59:L59" si="135">K60+K63+K65+K67+K69</f>
        <v>6586.3095899999998</v>
      </c>
      <c r="L59" s="28">
        <f t="shared" si="135"/>
        <v>422097.19030000002</v>
      </c>
      <c r="M59" s="28">
        <f t="shared" ref="M59:V59" si="136">M60+M63+M65+M67+M69</f>
        <v>414905.4</v>
      </c>
      <c r="N59" s="28">
        <f t="shared" ref="N59:P59" si="137">N60+N63+N65+N67+N69</f>
        <v>0</v>
      </c>
      <c r="O59" s="28">
        <f t="shared" ref="O59:R59" si="138">O60+O63+O65+O67+O69</f>
        <v>414905.4</v>
      </c>
      <c r="P59" s="28">
        <f t="shared" si="137"/>
        <v>0</v>
      </c>
      <c r="Q59" s="28">
        <f t="shared" si="138"/>
        <v>414905.4</v>
      </c>
      <c r="R59" s="28">
        <f t="shared" si="138"/>
        <v>0</v>
      </c>
      <c r="S59" s="28">
        <f t="shared" ref="S59:T59" si="139">S60+S63+S65+S67+S69</f>
        <v>414905.4</v>
      </c>
      <c r="T59" s="28">
        <f t="shared" si="139"/>
        <v>0</v>
      </c>
      <c r="U59" s="28">
        <f t="shared" ref="U59" si="140">U60+U63+U65+U67+U69</f>
        <v>414905.4</v>
      </c>
      <c r="V59" s="28">
        <f t="shared" si="136"/>
        <v>414911.80000000005</v>
      </c>
      <c r="W59" s="28">
        <f t="shared" ref="W59:Z59" si="141">W60+W63+W65+W67+W69</f>
        <v>0</v>
      </c>
      <c r="X59" s="28">
        <f t="shared" ref="X59" si="142">X60+X63+X65+X67+X69</f>
        <v>414911.80000000005</v>
      </c>
      <c r="Y59" s="28">
        <f t="shared" si="141"/>
        <v>0</v>
      </c>
      <c r="Z59" s="28">
        <f t="shared" si="141"/>
        <v>414911.80000000005</v>
      </c>
      <c r="AA59" s="28">
        <f t="shared" ref="AA59:AB59" si="143">AA60+AA63+AA65+AA67+AA69</f>
        <v>0</v>
      </c>
      <c r="AB59" s="28">
        <f t="shared" si="143"/>
        <v>414911.80000000005</v>
      </c>
      <c r="AC59" s="28">
        <f t="shared" ref="AC59:AD59" si="144">AC60+AC63+AC65+AC67+AC69</f>
        <v>0</v>
      </c>
      <c r="AD59" s="28">
        <f t="shared" si="144"/>
        <v>414911.80000000005</v>
      </c>
    </row>
    <row r="60" spans="1:30" outlineLevel="3" x14ac:dyDescent="0.2">
      <c r="A60" s="26" t="s">
        <v>233</v>
      </c>
      <c r="B60" s="26"/>
      <c r="C60" s="27" t="s">
        <v>28</v>
      </c>
      <c r="D60" s="28">
        <f>D61+D62</f>
        <v>13793.8</v>
      </c>
      <c r="E60" s="28">
        <f t="shared" ref="E60:F60" si="145">E61+E62</f>
        <v>0</v>
      </c>
      <c r="F60" s="28">
        <f t="shared" si="145"/>
        <v>13793.8</v>
      </c>
      <c r="G60" s="28">
        <f t="shared" ref="G60:H60" si="146">G61+G62</f>
        <v>0</v>
      </c>
      <c r="H60" s="28">
        <f t="shared" si="146"/>
        <v>13793.8</v>
      </c>
      <c r="I60" s="29">
        <f t="shared" ref="I60:J60" si="147">I61+I62</f>
        <v>0</v>
      </c>
      <c r="J60" s="28">
        <f t="shared" si="147"/>
        <v>13793.8</v>
      </c>
      <c r="K60" s="28">
        <f t="shared" ref="K60:L60" si="148">K61+K62</f>
        <v>0</v>
      </c>
      <c r="L60" s="28">
        <f t="shared" si="148"/>
        <v>13793.8</v>
      </c>
      <c r="M60" s="28">
        <f t="shared" ref="M60:V60" si="149">M61+M62</f>
        <v>13793.8</v>
      </c>
      <c r="N60" s="28">
        <f t="shared" ref="N60:P60" si="150">N61+N62</f>
        <v>0</v>
      </c>
      <c r="O60" s="28">
        <f t="shared" ref="O60:R60" si="151">O61+O62</f>
        <v>13793.8</v>
      </c>
      <c r="P60" s="28">
        <f t="shared" si="150"/>
        <v>0</v>
      </c>
      <c r="Q60" s="28">
        <f t="shared" si="151"/>
        <v>13793.8</v>
      </c>
      <c r="R60" s="28">
        <f t="shared" si="151"/>
        <v>0</v>
      </c>
      <c r="S60" s="28">
        <f t="shared" ref="S60:T60" si="152">S61+S62</f>
        <v>13793.8</v>
      </c>
      <c r="T60" s="28">
        <f t="shared" si="152"/>
        <v>0</v>
      </c>
      <c r="U60" s="28">
        <f t="shared" ref="U60" si="153">U61+U62</f>
        <v>13793.8</v>
      </c>
      <c r="V60" s="28">
        <f t="shared" si="149"/>
        <v>13793.8</v>
      </c>
      <c r="W60" s="28">
        <f t="shared" ref="W60:Z60" si="154">W61+W62</f>
        <v>0</v>
      </c>
      <c r="X60" s="28">
        <f t="shared" ref="X60" si="155">X61+X62</f>
        <v>13793.8</v>
      </c>
      <c r="Y60" s="28">
        <f t="shared" si="154"/>
        <v>0</v>
      </c>
      <c r="Z60" s="28">
        <f t="shared" si="154"/>
        <v>13793.8</v>
      </c>
      <c r="AA60" s="28">
        <f t="shared" ref="AA60:AB60" si="156">AA61+AA62</f>
        <v>0</v>
      </c>
      <c r="AB60" s="28">
        <f t="shared" si="156"/>
        <v>13793.8</v>
      </c>
      <c r="AC60" s="28">
        <f t="shared" ref="AC60:AD60" si="157">AC61+AC62</f>
        <v>0</v>
      </c>
      <c r="AD60" s="28">
        <f t="shared" si="157"/>
        <v>13793.8</v>
      </c>
    </row>
    <row r="61" spans="1:30" ht="47.25" outlineLevel="4" x14ac:dyDescent="0.2">
      <c r="A61" s="30" t="s">
        <v>233</v>
      </c>
      <c r="B61" s="30" t="s">
        <v>3</v>
      </c>
      <c r="C61" s="38" t="s">
        <v>4</v>
      </c>
      <c r="D61" s="32">
        <v>13708.9</v>
      </c>
      <c r="E61" s="32"/>
      <c r="F61" s="32">
        <f t="shared" ref="F61:F62" si="158">SUM(D61:E61)</f>
        <v>13708.9</v>
      </c>
      <c r="G61" s="32"/>
      <c r="H61" s="32">
        <f t="shared" ref="H61:H62" si="159">SUM(F61:G61)</f>
        <v>13708.9</v>
      </c>
      <c r="I61" s="33"/>
      <c r="J61" s="32">
        <f t="shared" ref="J61:J62" si="160">SUM(H61:I61)</f>
        <v>13708.9</v>
      </c>
      <c r="K61" s="32"/>
      <c r="L61" s="32">
        <f t="shared" ref="L61:L62" si="161">SUM(J61:K61)</f>
        <v>13708.9</v>
      </c>
      <c r="M61" s="34">
        <v>13708.9</v>
      </c>
      <c r="N61" s="32"/>
      <c r="O61" s="32">
        <f t="shared" ref="O61:O62" si="162">SUM(M61:N61)</f>
        <v>13708.9</v>
      </c>
      <c r="P61" s="32"/>
      <c r="Q61" s="32">
        <f t="shared" ref="Q61:Q62" si="163">SUM(O61:P61)</f>
        <v>13708.9</v>
      </c>
      <c r="R61" s="32"/>
      <c r="S61" s="32">
        <f t="shared" ref="S61:S62" si="164">SUM(Q61:R61)</f>
        <v>13708.9</v>
      </c>
      <c r="T61" s="32"/>
      <c r="U61" s="32">
        <f t="shared" ref="U61:U62" si="165">SUM(S61:T61)</f>
        <v>13708.9</v>
      </c>
      <c r="V61" s="34">
        <v>13708.9</v>
      </c>
      <c r="W61" s="32"/>
      <c r="X61" s="32">
        <f t="shared" ref="X61:X62" si="166">SUM(V61:W61)</f>
        <v>13708.9</v>
      </c>
      <c r="Y61" s="32"/>
      <c r="Z61" s="32">
        <f t="shared" ref="Z61:Z62" si="167">SUM(X61:Y61)</f>
        <v>13708.9</v>
      </c>
      <c r="AA61" s="32"/>
      <c r="AB61" s="32">
        <f t="shared" ref="AB61:AB62" si="168">SUM(Z61:AA61)</f>
        <v>13708.9</v>
      </c>
      <c r="AC61" s="32"/>
      <c r="AD61" s="32">
        <f t="shared" ref="AD61:AD62" si="169">SUM(AB61:AC61)</f>
        <v>13708.9</v>
      </c>
    </row>
    <row r="62" spans="1:30" ht="31.5" outlineLevel="5" x14ac:dyDescent="0.2">
      <c r="A62" s="30" t="s">
        <v>233</v>
      </c>
      <c r="B62" s="30" t="s">
        <v>6</v>
      </c>
      <c r="C62" s="38" t="s">
        <v>7</v>
      </c>
      <c r="D62" s="32">
        <v>84.9</v>
      </c>
      <c r="E62" s="32"/>
      <c r="F62" s="32">
        <f t="shared" si="158"/>
        <v>84.9</v>
      </c>
      <c r="G62" s="32"/>
      <c r="H62" s="32">
        <f t="shared" si="159"/>
        <v>84.9</v>
      </c>
      <c r="I62" s="33"/>
      <c r="J62" s="32">
        <f t="shared" si="160"/>
        <v>84.9</v>
      </c>
      <c r="K62" s="32"/>
      <c r="L62" s="32">
        <f t="shared" si="161"/>
        <v>84.9</v>
      </c>
      <c r="M62" s="34">
        <v>84.9</v>
      </c>
      <c r="N62" s="32"/>
      <c r="O62" s="32">
        <f t="shared" si="162"/>
        <v>84.9</v>
      </c>
      <c r="P62" s="32"/>
      <c r="Q62" s="32">
        <f t="shared" si="163"/>
        <v>84.9</v>
      </c>
      <c r="R62" s="32"/>
      <c r="S62" s="32">
        <f t="shared" si="164"/>
        <v>84.9</v>
      </c>
      <c r="T62" s="32"/>
      <c r="U62" s="32">
        <f t="shared" si="165"/>
        <v>84.9</v>
      </c>
      <c r="V62" s="34">
        <v>84.9</v>
      </c>
      <c r="W62" s="32"/>
      <c r="X62" s="32">
        <f t="shared" si="166"/>
        <v>84.9</v>
      </c>
      <c r="Y62" s="32"/>
      <c r="Z62" s="32">
        <f t="shared" si="167"/>
        <v>84.9</v>
      </c>
      <c r="AA62" s="32"/>
      <c r="AB62" s="32">
        <f t="shared" si="168"/>
        <v>84.9</v>
      </c>
      <c r="AC62" s="32"/>
      <c r="AD62" s="32">
        <f t="shared" si="169"/>
        <v>84.9</v>
      </c>
    </row>
    <row r="63" spans="1:30" ht="31.5" outlineLevel="7" x14ac:dyDescent="0.2">
      <c r="A63" s="26" t="s">
        <v>213</v>
      </c>
      <c r="B63" s="26"/>
      <c r="C63" s="27" t="s">
        <v>214</v>
      </c>
      <c r="D63" s="28">
        <f>D64</f>
        <v>147552.1</v>
      </c>
      <c r="E63" s="28">
        <f t="shared" ref="E63:L63" si="170">E64</f>
        <v>0</v>
      </c>
      <c r="F63" s="28">
        <f t="shared" si="170"/>
        <v>147552.1</v>
      </c>
      <c r="G63" s="28">
        <f t="shared" si="170"/>
        <v>0</v>
      </c>
      <c r="H63" s="28">
        <f t="shared" si="170"/>
        <v>147552.1</v>
      </c>
      <c r="I63" s="29">
        <f t="shared" si="170"/>
        <v>0</v>
      </c>
      <c r="J63" s="28">
        <f t="shared" si="170"/>
        <v>147552.1</v>
      </c>
      <c r="K63" s="28">
        <f t="shared" si="170"/>
        <v>0</v>
      </c>
      <c r="L63" s="28">
        <f t="shared" si="170"/>
        <v>147552.1</v>
      </c>
      <c r="M63" s="28">
        <f t="shared" ref="M63:V63" si="171">M64</f>
        <v>147552.1</v>
      </c>
      <c r="N63" s="28">
        <f t="shared" ref="N63:T63" si="172">N64</f>
        <v>0</v>
      </c>
      <c r="O63" s="28">
        <f t="shared" ref="O63:U63" si="173">O64</f>
        <v>147552.1</v>
      </c>
      <c r="P63" s="28">
        <f t="shared" si="172"/>
        <v>0</v>
      </c>
      <c r="Q63" s="28">
        <f t="shared" si="173"/>
        <v>147552.1</v>
      </c>
      <c r="R63" s="28">
        <f t="shared" si="172"/>
        <v>0</v>
      </c>
      <c r="S63" s="28">
        <f t="shared" si="173"/>
        <v>147552.1</v>
      </c>
      <c r="T63" s="28">
        <f t="shared" si="172"/>
        <v>0</v>
      </c>
      <c r="U63" s="28">
        <f t="shared" si="173"/>
        <v>147552.1</v>
      </c>
      <c r="V63" s="28">
        <f t="shared" si="171"/>
        <v>147552.1</v>
      </c>
      <c r="W63" s="28">
        <f t="shared" ref="W63:AC63" si="174">W64</f>
        <v>0</v>
      </c>
      <c r="X63" s="28">
        <f t="shared" ref="X63:AD63" si="175">X64</f>
        <v>147552.1</v>
      </c>
      <c r="Y63" s="28">
        <f t="shared" si="174"/>
        <v>0</v>
      </c>
      <c r="Z63" s="28">
        <f t="shared" si="175"/>
        <v>147552.1</v>
      </c>
      <c r="AA63" s="28">
        <f t="shared" si="174"/>
        <v>0</v>
      </c>
      <c r="AB63" s="28">
        <f t="shared" si="175"/>
        <v>147552.1</v>
      </c>
      <c r="AC63" s="28">
        <f t="shared" si="174"/>
        <v>0</v>
      </c>
      <c r="AD63" s="28">
        <f t="shared" si="175"/>
        <v>147552.1</v>
      </c>
    </row>
    <row r="64" spans="1:30" ht="31.5" outlineLevel="7" x14ac:dyDescent="0.2">
      <c r="A64" s="30" t="s">
        <v>213</v>
      </c>
      <c r="B64" s="30" t="s">
        <v>41</v>
      </c>
      <c r="C64" s="38" t="s">
        <v>42</v>
      </c>
      <c r="D64" s="32">
        <v>147552.1</v>
      </c>
      <c r="E64" s="32"/>
      <c r="F64" s="32">
        <f>SUM(D64:E64)</f>
        <v>147552.1</v>
      </c>
      <c r="G64" s="32"/>
      <c r="H64" s="32">
        <f>SUM(F64:G64)</f>
        <v>147552.1</v>
      </c>
      <c r="I64" s="33"/>
      <c r="J64" s="32">
        <f>SUM(H64:I64)</f>
        <v>147552.1</v>
      </c>
      <c r="K64" s="32"/>
      <c r="L64" s="32">
        <f>SUM(J64:K64)</f>
        <v>147552.1</v>
      </c>
      <c r="M64" s="34">
        <v>147552.1</v>
      </c>
      <c r="N64" s="32"/>
      <c r="O64" s="32">
        <f>SUM(M64:N64)</f>
        <v>147552.1</v>
      </c>
      <c r="P64" s="32"/>
      <c r="Q64" s="32">
        <f>SUM(O64:P64)</f>
        <v>147552.1</v>
      </c>
      <c r="R64" s="32"/>
      <c r="S64" s="32">
        <f>SUM(Q64:R64)</f>
        <v>147552.1</v>
      </c>
      <c r="T64" s="32"/>
      <c r="U64" s="32">
        <f>SUM(S64:T64)</f>
        <v>147552.1</v>
      </c>
      <c r="V64" s="34">
        <v>147552.1</v>
      </c>
      <c r="W64" s="32"/>
      <c r="X64" s="32">
        <f>SUM(V64:W64)</f>
        <v>147552.1</v>
      </c>
      <c r="Y64" s="32"/>
      <c r="Z64" s="32">
        <f>SUM(X64:Y64)</f>
        <v>147552.1</v>
      </c>
      <c r="AA64" s="32"/>
      <c r="AB64" s="32">
        <f>SUM(Z64:AA64)</f>
        <v>147552.1</v>
      </c>
      <c r="AC64" s="32"/>
      <c r="AD64" s="32">
        <f>SUM(AB64:AC64)</f>
        <v>147552.1</v>
      </c>
    </row>
    <row r="65" spans="1:30" outlineLevel="5" x14ac:dyDescent="0.2">
      <c r="A65" s="26" t="s">
        <v>221</v>
      </c>
      <c r="B65" s="26"/>
      <c r="C65" s="27" t="s">
        <v>222</v>
      </c>
      <c r="D65" s="28">
        <f>D66</f>
        <v>125613.5</v>
      </c>
      <c r="E65" s="28">
        <f t="shared" ref="E65:L65" si="176">E66</f>
        <v>0</v>
      </c>
      <c r="F65" s="28">
        <f t="shared" si="176"/>
        <v>125613.5</v>
      </c>
      <c r="G65" s="28">
        <f t="shared" si="176"/>
        <v>0</v>
      </c>
      <c r="H65" s="28">
        <f t="shared" si="176"/>
        <v>125613.5</v>
      </c>
      <c r="I65" s="29">
        <f t="shared" si="176"/>
        <v>1858.58071</v>
      </c>
      <c r="J65" s="28">
        <f t="shared" si="176"/>
        <v>127472.08070999999</v>
      </c>
      <c r="K65" s="28">
        <f t="shared" si="176"/>
        <v>0</v>
      </c>
      <c r="L65" s="28">
        <f t="shared" si="176"/>
        <v>127472.08070999999</v>
      </c>
      <c r="M65" s="28">
        <f t="shared" ref="M65:V65" si="177">M66</f>
        <v>126866.6</v>
      </c>
      <c r="N65" s="28">
        <f t="shared" ref="N65:T65" si="178">N66</f>
        <v>0</v>
      </c>
      <c r="O65" s="28">
        <f t="shared" ref="O65:U65" si="179">O66</f>
        <v>126866.6</v>
      </c>
      <c r="P65" s="28">
        <f t="shared" si="178"/>
        <v>0</v>
      </c>
      <c r="Q65" s="28">
        <f t="shared" si="179"/>
        <v>126866.6</v>
      </c>
      <c r="R65" s="28">
        <f t="shared" si="178"/>
        <v>0</v>
      </c>
      <c r="S65" s="28">
        <f t="shared" si="179"/>
        <v>126866.6</v>
      </c>
      <c r="T65" s="28">
        <f t="shared" si="178"/>
        <v>0</v>
      </c>
      <c r="U65" s="28">
        <f t="shared" si="179"/>
        <v>126866.6</v>
      </c>
      <c r="V65" s="28">
        <f t="shared" si="177"/>
        <v>126873</v>
      </c>
      <c r="W65" s="28">
        <f t="shared" ref="W65:AC65" si="180">W66</f>
        <v>0</v>
      </c>
      <c r="X65" s="28">
        <f t="shared" ref="X65:AD65" si="181">X66</f>
        <v>126873</v>
      </c>
      <c r="Y65" s="28">
        <f t="shared" si="180"/>
        <v>0</v>
      </c>
      <c r="Z65" s="28">
        <f t="shared" si="181"/>
        <v>126873</v>
      </c>
      <c r="AA65" s="28">
        <f t="shared" si="180"/>
        <v>0</v>
      </c>
      <c r="AB65" s="28">
        <f t="shared" si="181"/>
        <v>126873</v>
      </c>
      <c r="AC65" s="28">
        <f t="shared" si="180"/>
        <v>0</v>
      </c>
      <c r="AD65" s="28">
        <f t="shared" si="181"/>
        <v>126873</v>
      </c>
    </row>
    <row r="66" spans="1:30" ht="31.5" outlineLevel="7" x14ac:dyDescent="0.2">
      <c r="A66" s="30" t="s">
        <v>221</v>
      </c>
      <c r="B66" s="30" t="s">
        <v>41</v>
      </c>
      <c r="C66" s="38" t="s">
        <v>42</v>
      </c>
      <c r="D66" s="32">
        <v>125613.5</v>
      </c>
      <c r="E66" s="32"/>
      <c r="F66" s="32">
        <f>SUM(D66:E66)</f>
        <v>125613.5</v>
      </c>
      <c r="G66" s="32"/>
      <c r="H66" s="32">
        <f>SUM(F66:G66)</f>
        <v>125613.5</v>
      </c>
      <c r="I66" s="33">
        <v>1858.58071</v>
      </c>
      <c r="J66" s="32">
        <f>SUM(H66:I66)</f>
        <v>127472.08070999999</v>
      </c>
      <c r="K66" s="32"/>
      <c r="L66" s="32">
        <f>SUM(J66:K66)</f>
        <v>127472.08070999999</v>
      </c>
      <c r="M66" s="34">
        <v>126866.6</v>
      </c>
      <c r="N66" s="32"/>
      <c r="O66" s="32">
        <f>SUM(M66:N66)</f>
        <v>126866.6</v>
      </c>
      <c r="P66" s="32"/>
      <c r="Q66" s="32">
        <f>SUM(O66:P66)</f>
        <v>126866.6</v>
      </c>
      <c r="R66" s="32"/>
      <c r="S66" s="32">
        <f>SUM(Q66:R66)</f>
        <v>126866.6</v>
      </c>
      <c r="T66" s="32"/>
      <c r="U66" s="32">
        <f>SUM(S66:T66)</f>
        <v>126866.6</v>
      </c>
      <c r="V66" s="34">
        <v>126873</v>
      </c>
      <c r="W66" s="32"/>
      <c r="X66" s="32">
        <f>SUM(V66:W66)</f>
        <v>126873</v>
      </c>
      <c r="Y66" s="32"/>
      <c r="Z66" s="32">
        <f>SUM(X66:Y66)</f>
        <v>126873</v>
      </c>
      <c r="AA66" s="32"/>
      <c r="AB66" s="32">
        <f>SUM(Z66:AA66)</f>
        <v>126873</v>
      </c>
      <c r="AC66" s="32"/>
      <c r="AD66" s="32">
        <f>SUM(AB66:AC66)</f>
        <v>126873</v>
      </c>
    </row>
    <row r="67" spans="1:30" outlineLevel="5" x14ac:dyDescent="0.2">
      <c r="A67" s="26" t="s">
        <v>224</v>
      </c>
      <c r="B67" s="26"/>
      <c r="C67" s="27" t="s">
        <v>225</v>
      </c>
      <c r="D67" s="28">
        <f>D68</f>
        <v>113049.5</v>
      </c>
      <c r="E67" s="28">
        <f t="shared" ref="E67:L67" si="182">E68</f>
        <v>0</v>
      </c>
      <c r="F67" s="28">
        <f t="shared" si="182"/>
        <v>113049.5</v>
      </c>
      <c r="G67" s="28">
        <f t="shared" si="182"/>
        <v>0</v>
      </c>
      <c r="H67" s="28">
        <f t="shared" si="182"/>
        <v>113049.5</v>
      </c>
      <c r="I67" s="29">
        <f t="shared" si="182"/>
        <v>0</v>
      </c>
      <c r="J67" s="28">
        <f t="shared" si="182"/>
        <v>113049.5</v>
      </c>
      <c r="K67" s="28">
        <f t="shared" si="182"/>
        <v>6586.3095899999998</v>
      </c>
      <c r="L67" s="28">
        <f t="shared" si="182"/>
        <v>119635.80959</v>
      </c>
      <c r="M67" s="28">
        <f t="shared" ref="M67:V67" si="183">M68</f>
        <v>113049.5</v>
      </c>
      <c r="N67" s="28">
        <f t="shared" ref="N67:T67" si="184">N68</f>
        <v>0</v>
      </c>
      <c r="O67" s="28">
        <f t="shared" ref="O67:U67" si="185">O68</f>
        <v>113049.5</v>
      </c>
      <c r="P67" s="28">
        <f t="shared" si="184"/>
        <v>0</v>
      </c>
      <c r="Q67" s="28">
        <f t="shared" si="185"/>
        <v>113049.5</v>
      </c>
      <c r="R67" s="28">
        <f t="shared" si="184"/>
        <v>0</v>
      </c>
      <c r="S67" s="28">
        <f t="shared" si="185"/>
        <v>113049.5</v>
      </c>
      <c r="T67" s="28">
        <f t="shared" si="184"/>
        <v>0</v>
      </c>
      <c r="U67" s="28">
        <f t="shared" si="185"/>
        <v>113049.5</v>
      </c>
      <c r="V67" s="28">
        <f t="shared" si="183"/>
        <v>113049.5</v>
      </c>
      <c r="W67" s="28">
        <f t="shared" ref="W67:AC67" si="186">W68</f>
        <v>0</v>
      </c>
      <c r="X67" s="28">
        <f t="shared" ref="X67:AD67" si="187">X68</f>
        <v>113049.5</v>
      </c>
      <c r="Y67" s="28">
        <f t="shared" si="186"/>
        <v>0</v>
      </c>
      <c r="Z67" s="28">
        <f t="shared" si="187"/>
        <v>113049.5</v>
      </c>
      <c r="AA67" s="28">
        <f t="shared" si="186"/>
        <v>0</v>
      </c>
      <c r="AB67" s="28">
        <f t="shared" si="187"/>
        <v>113049.5</v>
      </c>
      <c r="AC67" s="28">
        <f t="shared" si="186"/>
        <v>0</v>
      </c>
      <c r="AD67" s="28">
        <f t="shared" si="187"/>
        <v>113049.5</v>
      </c>
    </row>
    <row r="68" spans="1:30" ht="31.5" outlineLevel="7" x14ac:dyDescent="0.2">
      <c r="A68" s="30" t="s">
        <v>224</v>
      </c>
      <c r="B68" s="30" t="s">
        <v>41</v>
      </c>
      <c r="C68" s="38" t="s">
        <v>42</v>
      </c>
      <c r="D68" s="32">
        <v>113049.5</v>
      </c>
      <c r="E68" s="32"/>
      <c r="F68" s="32">
        <f>SUM(D68:E68)</f>
        <v>113049.5</v>
      </c>
      <c r="G68" s="32"/>
      <c r="H68" s="32">
        <f>SUM(F68:G68)</f>
        <v>113049.5</v>
      </c>
      <c r="I68" s="33"/>
      <c r="J68" s="32">
        <f>SUM(H68:I68)</f>
        <v>113049.5</v>
      </c>
      <c r="K68" s="32">
        <v>6586.3095899999998</v>
      </c>
      <c r="L68" s="32">
        <f>SUM(J68:K68)</f>
        <v>119635.80959</v>
      </c>
      <c r="M68" s="34">
        <v>113049.5</v>
      </c>
      <c r="N68" s="32"/>
      <c r="O68" s="32">
        <f>SUM(M68:N68)</f>
        <v>113049.5</v>
      </c>
      <c r="P68" s="32"/>
      <c r="Q68" s="32">
        <f>SUM(O68:P68)</f>
        <v>113049.5</v>
      </c>
      <c r="R68" s="32"/>
      <c r="S68" s="32">
        <f>SUM(Q68:R68)</f>
        <v>113049.5</v>
      </c>
      <c r="T68" s="32"/>
      <c r="U68" s="32">
        <f>SUM(S68:T68)</f>
        <v>113049.5</v>
      </c>
      <c r="V68" s="34">
        <v>113049.5</v>
      </c>
      <c r="W68" s="32"/>
      <c r="X68" s="32">
        <f>SUM(V68:W68)</f>
        <v>113049.5</v>
      </c>
      <c r="Y68" s="32"/>
      <c r="Z68" s="32">
        <f>SUM(X68:Y68)</f>
        <v>113049.5</v>
      </c>
      <c r="AA68" s="32"/>
      <c r="AB68" s="32">
        <f>SUM(Z68:AA68)</f>
        <v>113049.5</v>
      </c>
      <c r="AC68" s="32"/>
      <c r="AD68" s="32">
        <f>SUM(AB68:AC68)</f>
        <v>113049.5</v>
      </c>
    </row>
    <row r="69" spans="1:30" outlineLevel="5" x14ac:dyDescent="0.2">
      <c r="A69" s="22" t="s">
        <v>234</v>
      </c>
      <c r="B69" s="22"/>
      <c r="C69" s="40" t="s">
        <v>163</v>
      </c>
      <c r="D69" s="36">
        <f>D70</f>
        <v>13643.4</v>
      </c>
      <c r="E69" s="36">
        <f t="shared" ref="E69:L69" si="188">E70</f>
        <v>0</v>
      </c>
      <c r="F69" s="36">
        <f t="shared" si="188"/>
        <v>13643.4</v>
      </c>
      <c r="G69" s="36">
        <f t="shared" si="188"/>
        <v>0</v>
      </c>
      <c r="H69" s="36">
        <f t="shared" si="188"/>
        <v>13643.4</v>
      </c>
      <c r="I69" s="37">
        <f t="shared" si="188"/>
        <v>0</v>
      </c>
      <c r="J69" s="36">
        <f t="shared" si="188"/>
        <v>13643.4</v>
      </c>
      <c r="K69" s="36">
        <f t="shared" si="188"/>
        <v>0</v>
      </c>
      <c r="L69" s="36">
        <f t="shared" si="188"/>
        <v>13643.4</v>
      </c>
      <c r="M69" s="36">
        <f t="shared" ref="M69:V69" si="189">M70</f>
        <v>13643.4</v>
      </c>
      <c r="N69" s="36">
        <f t="shared" ref="N69:T69" si="190">N70</f>
        <v>0</v>
      </c>
      <c r="O69" s="36">
        <f t="shared" ref="O69:U69" si="191">O70</f>
        <v>13643.4</v>
      </c>
      <c r="P69" s="36">
        <f t="shared" si="190"/>
        <v>0</v>
      </c>
      <c r="Q69" s="36">
        <f t="shared" si="191"/>
        <v>13643.4</v>
      </c>
      <c r="R69" s="36">
        <f t="shared" si="190"/>
        <v>0</v>
      </c>
      <c r="S69" s="36">
        <f t="shared" si="191"/>
        <v>13643.4</v>
      </c>
      <c r="T69" s="36">
        <f t="shared" si="190"/>
        <v>0</v>
      </c>
      <c r="U69" s="36">
        <f t="shared" si="191"/>
        <v>13643.4</v>
      </c>
      <c r="V69" s="36">
        <f t="shared" si="189"/>
        <v>13643.4</v>
      </c>
      <c r="W69" s="36">
        <f t="shared" ref="W69:AC69" si="192">W70</f>
        <v>0</v>
      </c>
      <c r="X69" s="36">
        <f t="shared" ref="X69:AD69" si="193">X70</f>
        <v>13643.4</v>
      </c>
      <c r="Y69" s="36">
        <f t="shared" si="192"/>
        <v>0</v>
      </c>
      <c r="Z69" s="36">
        <f t="shared" si="193"/>
        <v>13643.4</v>
      </c>
      <c r="AA69" s="36">
        <f t="shared" si="192"/>
        <v>0</v>
      </c>
      <c r="AB69" s="36">
        <f t="shared" si="193"/>
        <v>13643.4</v>
      </c>
      <c r="AC69" s="36">
        <f t="shared" si="192"/>
        <v>0</v>
      </c>
      <c r="AD69" s="36">
        <f t="shared" si="193"/>
        <v>13643.4</v>
      </c>
    </row>
    <row r="70" spans="1:30" ht="31.5" outlineLevel="7" x14ac:dyDescent="0.2">
      <c r="A70" s="41" t="s">
        <v>234</v>
      </c>
      <c r="B70" s="41" t="s">
        <v>41</v>
      </c>
      <c r="C70" s="42" t="s">
        <v>42</v>
      </c>
      <c r="D70" s="32">
        <v>13643.4</v>
      </c>
      <c r="E70" s="32"/>
      <c r="F70" s="32">
        <f>SUM(D70:E70)</f>
        <v>13643.4</v>
      </c>
      <c r="G70" s="32"/>
      <c r="H70" s="32">
        <f>SUM(F70:G70)</f>
        <v>13643.4</v>
      </c>
      <c r="I70" s="33"/>
      <c r="J70" s="32">
        <f>SUM(H70:I70)</f>
        <v>13643.4</v>
      </c>
      <c r="K70" s="32"/>
      <c r="L70" s="32">
        <f>SUM(J70:K70)</f>
        <v>13643.4</v>
      </c>
      <c r="M70" s="34">
        <v>13643.4</v>
      </c>
      <c r="N70" s="32"/>
      <c r="O70" s="32">
        <f>SUM(M70:N70)</f>
        <v>13643.4</v>
      </c>
      <c r="P70" s="32"/>
      <c r="Q70" s="32">
        <f>SUM(O70:P70)</f>
        <v>13643.4</v>
      </c>
      <c r="R70" s="32"/>
      <c r="S70" s="32">
        <f>SUM(Q70:R70)</f>
        <v>13643.4</v>
      </c>
      <c r="T70" s="32"/>
      <c r="U70" s="32">
        <f>SUM(S70:T70)</f>
        <v>13643.4</v>
      </c>
      <c r="V70" s="34">
        <v>13643.4</v>
      </c>
      <c r="W70" s="32"/>
      <c r="X70" s="32">
        <f>SUM(V70:W70)</f>
        <v>13643.4</v>
      </c>
      <c r="Y70" s="32"/>
      <c r="Z70" s="32">
        <f>SUM(X70:Y70)</f>
        <v>13643.4</v>
      </c>
      <c r="AA70" s="32"/>
      <c r="AB70" s="32">
        <f>SUM(Z70:AA70)</f>
        <v>13643.4</v>
      </c>
      <c r="AC70" s="32"/>
      <c r="AD70" s="32">
        <f>SUM(AB70:AC70)</f>
        <v>13643.4</v>
      </c>
    </row>
    <row r="71" spans="1:30" ht="31.5" outlineLevel="7" x14ac:dyDescent="0.2">
      <c r="A71" s="26" t="s">
        <v>215</v>
      </c>
      <c r="B71" s="26"/>
      <c r="C71" s="27" t="s">
        <v>216</v>
      </c>
      <c r="D71" s="28">
        <f>D74+D76+D80+D84+D90+D93+D95+D99+D78+D97</f>
        <v>1622981.8</v>
      </c>
      <c r="E71" s="28">
        <f t="shared" ref="E71:F71" si="194">E74+E76+E80+E84+E90+E93+E95+E99+E78+E97</f>
        <v>0</v>
      </c>
      <c r="F71" s="28">
        <f t="shared" si="194"/>
        <v>1622981.8</v>
      </c>
      <c r="G71" s="28">
        <f t="shared" ref="G71" si="195">G74+G76+G80+G84+G90+G93+G95+G99+G78+G97</f>
        <v>0</v>
      </c>
      <c r="H71" s="28">
        <f>H74+H76+H80+H84+H90+H93+H95+H99+H78+H97+H72</f>
        <v>1622981.8</v>
      </c>
      <c r="I71" s="29">
        <f t="shared" ref="I71:AB71" si="196">I74+I76+I80+I84+I90+I93+I95+I99+I78+I97+I72</f>
        <v>41331.230000000003</v>
      </c>
      <c r="J71" s="28">
        <f t="shared" si="196"/>
        <v>1664313.03</v>
      </c>
      <c r="K71" s="28">
        <f t="shared" ref="K71:L71" si="197">K74+K76+K80+K84+K90+K93+K95+K99+K78+K97+K72</f>
        <v>0</v>
      </c>
      <c r="L71" s="28">
        <f t="shared" si="197"/>
        <v>1664313.03</v>
      </c>
      <c r="M71" s="28">
        <f t="shared" si="196"/>
        <v>1628590.8</v>
      </c>
      <c r="N71" s="28">
        <f t="shared" si="196"/>
        <v>0</v>
      </c>
      <c r="O71" s="28">
        <f t="shared" si="196"/>
        <v>1628590.8</v>
      </c>
      <c r="P71" s="28">
        <f t="shared" si="196"/>
        <v>0</v>
      </c>
      <c r="Q71" s="28">
        <f t="shared" si="196"/>
        <v>1628590.8</v>
      </c>
      <c r="R71" s="28">
        <f t="shared" si="196"/>
        <v>0</v>
      </c>
      <c r="S71" s="28">
        <f t="shared" si="196"/>
        <v>1628590.8</v>
      </c>
      <c r="T71" s="28">
        <f t="shared" ref="T71:U71" si="198">T74+T76+T80+T84+T90+T93+T95+T99+T78+T97+T72</f>
        <v>0</v>
      </c>
      <c r="U71" s="28">
        <f t="shared" si="198"/>
        <v>1628590.8</v>
      </c>
      <c r="V71" s="28">
        <f t="shared" si="196"/>
        <v>1613983.7</v>
      </c>
      <c r="W71" s="28">
        <f t="shared" si="196"/>
        <v>0</v>
      </c>
      <c r="X71" s="28">
        <f t="shared" si="196"/>
        <v>1613983.7</v>
      </c>
      <c r="Y71" s="28">
        <f t="shared" si="196"/>
        <v>0</v>
      </c>
      <c r="Z71" s="28">
        <f t="shared" si="196"/>
        <v>1613983.7</v>
      </c>
      <c r="AA71" s="28">
        <f t="shared" si="196"/>
        <v>0</v>
      </c>
      <c r="AB71" s="28">
        <f t="shared" si="196"/>
        <v>1613983.7</v>
      </c>
      <c r="AC71" s="28">
        <f t="shared" ref="AC71:AD71" si="199">AC74+AC76+AC80+AC84+AC90+AC93+AC95+AC99+AC78+AC97+AC72</f>
        <v>0</v>
      </c>
      <c r="AD71" s="28">
        <f t="shared" si="199"/>
        <v>1613983.7</v>
      </c>
    </row>
    <row r="72" spans="1:30" ht="31.5" outlineLevel="7" x14ac:dyDescent="0.2">
      <c r="A72" s="22" t="s">
        <v>799</v>
      </c>
      <c r="B72" s="22"/>
      <c r="C72" s="40" t="s">
        <v>800</v>
      </c>
      <c r="D72" s="28"/>
      <c r="E72" s="28"/>
      <c r="F72" s="28"/>
      <c r="G72" s="28"/>
      <c r="H72" s="28"/>
      <c r="I72" s="29">
        <f t="shared" ref="E72:L74" si="200">I73</f>
        <v>41331.230000000003</v>
      </c>
      <c r="J72" s="28">
        <f t="shared" si="200"/>
        <v>41331.230000000003</v>
      </c>
      <c r="K72" s="28">
        <f t="shared" si="200"/>
        <v>0</v>
      </c>
      <c r="L72" s="28">
        <f t="shared" si="200"/>
        <v>41331.230000000003</v>
      </c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</row>
    <row r="73" spans="1:30" ht="31.5" outlineLevel="7" x14ac:dyDescent="0.2">
      <c r="A73" s="41" t="s">
        <v>799</v>
      </c>
      <c r="B73" s="41" t="s">
        <v>41</v>
      </c>
      <c r="C73" s="42" t="s">
        <v>42</v>
      </c>
      <c r="D73" s="28"/>
      <c r="E73" s="28"/>
      <c r="F73" s="28"/>
      <c r="G73" s="28"/>
      <c r="H73" s="28"/>
      <c r="I73" s="33">
        <f>12335.4+28995.83</f>
        <v>41331.230000000003</v>
      </c>
      <c r="J73" s="32">
        <f>SUM(H73:I73)</f>
        <v>41331.230000000003</v>
      </c>
      <c r="K73" s="32"/>
      <c r="L73" s="32">
        <f>SUM(J73:K73)</f>
        <v>41331.230000000003</v>
      </c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</row>
    <row r="74" spans="1:30" ht="47.25" outlineLevel="4" x14ac:dyDescent="0.2">
      <c r="A74" s="26" t="s">
        <v>217</v>
      </c>
      <c r="B74" s="26"/>
      <c r="C74" s="27" t="s">
        <v>218</v>
      </c>
      <c r="D74" s="28">
        <f>D75</f>
        <v>21097.4</v>
      </c>
      <c r="E74" s="28">
        <f t="shared" si="200"/>
        <v>0</v>
      </c>
      <c r="F74" s="28">
        <f t="shared" si="200"/>
        <v>21097.4</v>
      </c>
      <c r="G74" s="28">
        <f t="shared" si="200"/>
        <v>0</v>
      </c>
      <c r="H74" s="28">
        <f t="shared" si="200"/>
        <v>21097.4</v>
      </c>
      <c r="I74" s="29">
        <f t="shared" si="200"/>
        <v>0</v>
      </c>
      <c r="J74" s="28">
        <f t="shared" si="200"/>
        <v>21097.4</v>
      </c>
      <c r="K74" s="28">
        <f t="shared" si="200"/>
        <v>0</v>
      </c>
      <c r="L74" s="28">
        <f t="shared" si="200"/>
        <v>21097.4</v>
      </c>
      <c r="M74" s="28">
        <f t="shared" ref="M74:V74" si="201">M75</f>
        <v>21097.4</v>
      </c>
      <c r="N74" s="28">
        <f t="shared" ref="N74:T74" si="202">N75</f>
        <v>0</v>
      </c>
      <c r="O74" s="28">
        <f t="shared" ref="O74:U74" si="203">O75</f>
        <v>21097.4</v>
      </c>
      <c r="P74" s="28">
        <f t="shared" si="202"/>
        <v>0</v>
      </c>
      <c r="Q74" s="28">
        <f t="shared" si="203"/>
        <v>21097.4</v>
      </c>
      <c r="R74" s="28">
        <f t="shared" si="202"/>
        <v>0</v>
      </c>
      <c r="S74" s="28">
        <f t="shared" si="203"/>
        <v>21097.4</v>
      </c>
      <c r="T74" s="28">
        <f t="shared" si="202"/>
        <v>0</v>
      </c>
      <c r="U74" s="28">
        <f t="shared" si="203"/>
        <v>21097.4</v>
      </c>
      <c r="V74" s="28">
        <f t="shared" si="201"/>
        <v>21097.4</v>
      </c>
      <c r="W74" s="28">
        <f t="shared" ref="W74:AC74" si="204">W75</f>
        <v>0</v>
      </c>
      <c r="X74" s="28">
        <f t="shared" ref="X74:AD74" si="205">X75</f>
        <v>21097.4</v>
      </c>
      <c r="Y74" s="28">
        <f t="shared" si="204"/>
        <v>0</v>
      </c>
      <c r="Z74" s="28">
        <f t="shared" si="205"/>
        <v>21097.4</v>
      </c>
      <c r="AA74" s="28">
        <f t="shared" si="204"/>
        <v>0</v>
      </c>
      <c r="AB74" s="28">
        <f t="shared" si="205"/>
        <v>21097.4</v>
      </c>
      <c r="AC74" s="28">
        <f t="shared" si="204"/>
        <v>0</v>
      </c>
      <c r="AD74" s="28">
        <f t="shared" si="205"/>
        <v>21097.4</v>
      </c>
    </row>
    <row r="75" spans="1:30" ht="31.5" outlineLevel="4" x14ac:dyDescent="0.2">
      <c r="A75" s="30" t="s">
        <v>217</v>
      </c>
      <c r="B75" s="30" t="s">
        <v>41</v>
      </c>
      <c r="C75" s="38" t="s">
        <v>42</v>
      </c>
      <c r="D75" s="32">
        <f>6287.7+14809.7</f>
        <v>21097.4</v>
      </c>
      <c r="E75" s="32"/>
      <c r="F75" s="32">
        <f>SUM(D75:E75)</f>
        <v>21097.4</v>
      </c>
      <c r="G75" s="32"/>
      <c r="H75" s="32">
        <f>SUM(F75:G75)</f>
        <v>21097.4</v>
      </c>
      <c r="I75" s="33"/>
      <c r="J75" s="32">
        <f>SUM(H75:I75)</f>
        <v>21097.4</v>
      </c>
      <c r="K75" s="32"/>
      <c r="L75" s="32">
        <f>SUM(J75:K75)</f>
        <v>21097.4</v>
      </c>
      <c r="M75" s="34">
        <f>6287.7+14809.7</f>
        <v>21097.4</v>
      </c>
      <c r="N75" s="32"/>
      <c r="O75" s="32">
        <f>SUM(M75:N75)</f>
        <v>21097.4</v>
      </c>
      <c r="P75" s="32"/>
      <c r="Q75" s="32">
        <f>SUM(O75:P75)</f>
        <v>21097.4</v>
      </c>
      <c r="R75" s="32"/>
      <c r="S75" s="32">
        <f>SUM(Q75:R75)</f>
        <v>21097.4</v>
      </c>
      <c r="T75" s="32"/>
      <c r="U75" s="32">
        <f>SUM(S75:T75)</f>
        <v>21097.4</v>
      </c>
      <c r="V75" s="34">
        <f>6287.7+14809.7</f>
        <v>21097.4</v>
      </c>
      <c r="W75" s="32"/>
      <c r="X75" s="32">
        <f>SUM(V75:W75)</f>
        <v>21097.4</v>
      </c>
      <c r="Y75" s="32"/>
      <c r="Z75" s="32">
        <f>SUM(X75:Y75)</f>
        <v>21097.4</v>
      </c>
      <c r="AA75" s="32"/>
      <c r="AB75" s="32">
        <f>SUM(Z75:AA75)</f>
        <v>21097.4</v>
      </c>
      <c r="AC75" s="32"/>
      <c r="AD75" s="32">
        <f>SUM(AB75:AC75)</f>
        <v>21097.4</v>
      </c>
    </row>
    <row r="76" spans="1:30" outlineLevel="5" x14ac:dyDescent="0.2">
      <c r="A76" s="26" t="s">
        <v>226</v>
      </c>
      <c r="B76" s="26"/>
      <c r="C76" s="27" t="s">
        <v>227</v>
      </c>
      <c r="D76" s="28">
        <f>D77</f>
        <v>4455</v>
      </c>
      <c r="E76" s="28">
        <f t="shared" ref="E76:L76" si="206">E77</f>
        <v>0</v>
      </c>
      <c r="F76" s="28">
        <f t="shared" si="206"/>
        <v>4455</v>
      </c>
      <c r="G76" s="28">
        <f t="shared" si="206"/>
        <v>0</v>
      </c>
      <c r="H76" s="28">
        <f t="shared" si="206"/>
        <v>4455</v>
      </c>
      <c r="I76" s="29">
        <f t="shared" si="206"/>
        <v>0</v>
      </c>
      <c r="J76" s="28">
        <f t="shared" si="206"/>
        <v>4455</v>
      </c>
      <c r="K76" s="28">
        <f t="shared" si="206"/>
        <v>0</v>
      </c>
      <c r="L76" s="28">
        <f t="shared" si="206"/>
        <v>4455</v>
      </c>
      <c r="M76" s="28">
        <f t="shared" ref="M76:V76" si="207">M77</f>
        <v>4455</v>
      </c>
      <c r="N76" s="28">
        <f t="shared" ref="N76:T76" si="208">N77</f>
        <v>0</v>
      </c>
      <c r="O76" s="28">
        <f t="shared" ref="O76:U76" si="209">O77</f>
        <v>4455</v>
      </c>
      <c r="P76" s="28">
        <f t="shared" si="208"/>
        <v>0</v>
      </c>
      <c r="Q76" s="28">
        <f t="shared" si="209"/>
        <v>4455</v>
      </c>
      <c r="R76" s="28">
        <f t="shared" si="208"/>
        <v>0</v>
      </c>
      <c r="S76" s="28">
        <f t="shared" si="209"/>
        <v>4455</v>
      </c>
      <c r="T76" s="28">
        <f t="shared" si="208"/>
        <v>0</v>
      </c>
      <c r="U76" s="28">
        <f t="shared" si="209"/>
        <v>4455</v>
      </c>
      <c r="V76" s="28">
        <f t="shared" si="207"/>
        <v>4455</v>
      </c>
      <c r="W76" s="28">
        <f t="shared" ref="W76:AC76" si="210">W77</f>
        <v>0</v>
      </c>
      <c r="X76" s="28">
        <f t="shared" ref="X76:AD76" si="211">X77</f>
        <v>4455</v>
      </c>
      <c r="Y76" s="28">
        <f t="shared" si="210"/>
        <v>0</v>
      </c>
      <c r="Z76" s="28">
        <f t="shared" si="211"/>
        <v>4455</v>
      </c>
      <c r="AA76" s="28">
        <f t="shared" si="210"/>
        <v>0</v>
      </c>
      <c r="AB76" s="28">
        <f t="shared" si="211"/>
        <v>4455</v>
      </c>
      <c r="AC76" s="28">
        <f t="shared" si="210"/>
        <v>0</v>
      </c>
      <c r="AD76" s="28">
        <f t="shared" si="211"/>
        <v>4455</v>
      </c>
    </row>
    <row r="77" spans="1:30" ht="31.5" outlineLevel="7" x14ac:dyDescent="0.2">
      <c r="A77" s="30" t="s">
        <v>226</v>
      </c>
      <c r="B77" s="30" t="s">
        <v>41</v>
      </c>
      <c r="C77" s="38" t="s">
        <v>42</v>
      </c>
      <c r="D77" s="32">
        <v>4455</v>
      </c>
      <c r="E77" s="32"/>
      <c r="F77" s="32">
        <f>SUM(D77:E77)</f>
        <v>4455</v>
      </c>
      <c r="G77" s="32"/>
      <c r="H77" s="32">
        <f>SUM(F77:G77)</f>
        <v>4455</v>
      </c>
      <c r="I77" s="33"/>
      <c r="J77" s="32">
        <f>SUM(H77:I77)</f>
        <v>4455</v>
      </c>
      <c r="K77" s="32"/>
      <c r="L77" s="32">
        <f>SUM(J77:K77)</f>
        <v>4455</v>
      </c>
      <c r="M77" s="34">
        <v>4455</v>
      </c>
      <c r="N77" s="32"/>
      <c r="O77" s="32">
        <f>SUM(M77:N77)</f>
        <v>4455</v>
      </c>
      <c r="P77" s="32"/>
      <c r="Q77" s="32">
        <f>SUM(O77:P77)</f>
        <v>4455</v>
      </c>
      <c r="R77" s="32"/>
      <c r="S77" s="32">
        <f>SUM(Q77:R77)</f>
        <v>4455</v>
      </c>
      <c r="T77" s="32"/>
      <c r="U77" s="32">
        <f>SUM(S77:T77)</f>
        <v>4455</v>
      </c>
      <c r="V77" s="34">
        <v>4455</v>
      </c>
      <c r="W77" s="32"/>
      <c r="X77" s="32">
        <f>SUM(V77:W77)</f>
        <v>4455</v>
      </c>
      <c r="Y77" s="32"/>
      <c r="Z77" s="32">
        <f>SUM(X77:Y77)</f>
        <v>4455</v>
      </c>
      <c r="AA77" s="32"/>
      <c r="AB77" s="32">
        <f>SUM(Z77:AA77)</f>
        <v>4455</v>
      </c>
      <c r="AC77" s="32"/>
      <c r="AD77" s="32">
        <f>SUM(AB77:AC77)</f>
        <v>4455</v>
      </c>
    </row>
    <row r="78" spans="1:30" ht="31.5" outlineLevel="7" x14ac:dyDescent="0.2">
      <c r="A78" s="26" t="s">
        <v>476</v>
      </c>
      <c r="B78" s="26"/>
      <c r="C78" s="27" t="s">
        <v>477</v>
      </c>
      <c r="D78" s="28">
        <f>D79</f>
        <v>100</v>
      </c>
      <c r="E78" s="28">
        <f t="shared" ref="E78:L78" si="212">E79</f>
        <v>0</v>
      </c>
      <c r="F78" s="28">
        <f t="shared" si="212"/>
        <v>100</v>
      </c>
      <c r="G78" s="28">
        <f t="shared" si="212"/>
        <v>0</v>
      </c>
      <c r="H78" s="28">
        <f t="shared" si="212"/>
        <v>100</v>
      </c>
      <c r="I78" s="29">
        <f t="shared" si="212"/>
        <v>0</v>
      </c>
      <c r="J78" s="28">
        <f t="shared" si="212"/>
        <v>100</v>
      </c>
      <c r="K78" s="28">
        <f t="shared" si="212"/>
        <v>0</v>
      </c>
      <c r="L78" s="28">
        <f t="shared" si="212"/>
        <v>100</v>
      </c>
      <c r="M78" s="28"/>
      <c r="N78" s="28">
        <f t="shared" ref="N78:T78" si="213">N79</f>
        <v>0</v>
      </c>
      <c r="O78" s="28"/>
      <c r="P78" s="28">
        <f t="shared" si="213"/>
        <v>0</v>
      </c>
      <c r="Q78" s="28"/>
      <c r="R78" s="28">
        <f t="shared" si="213"/>
        <v>0</v>
      </c>
      <c r="S78" s="28"/>
      <c r="T78" s="28">
        <f t="shared" si="213"/>
        <v>0</v>
      </c>
      <c r="U78" s="28"/>
      <c r="V78" s="28"/>
      <c r="W78" s="28">
        <f t="shared" ref="W78:AC78" si="214">W79</f>
        <v>0</v>
      </c>
      <c r="X78" s="28"/>
      <c r="Y78" s="28">
        <f t="shared" si="214"/>
        <v>0</v>
      </c>
      <c r="Z78" s="28"/>
      <c r="AA78" s="28">
        <f t="shared" si="214"/>
        <v>0</v>
      </c>
      <c r="AB78" s="28"/>
      <c r="AC78" s="28">
        <f t="shared" si="214"/>
        <v>0</v>
      </c>
      <c r="AD78" s="28"/>
    </row>
    <row r="79" spans="1:30" ht="31.5" outlineLevel="7" x14ac:dyDescent="0.2">
      <c r="A79" s="30" t="s">
        <v>476</v>
      </c>
      <c r="B79" s="30" t="s">
        <v>41</v>
      </c>
      <c r="C79" s="38" t="s">
        <v>42</v>
      </c>
      <c r="D79" s="32">
        <v>100</v>
      </c>
      <c r="E79" s="32"/>
      <c r="F79" s="32">
        <f>SUM(D79:E79)</f>
        <v>100</v>
      </c>
      <c r="G79" s="32"/>
      <c r="H79" s="32">
        <f>SUM(F79:G79)</f>
        <v>100</v>
      </c>
      <c r="I79" s="33"/>
      <c r="J79" s="32">
        <f>SUM(H79:I79)</f>
        <v>100</v>
      </c>
      <c r="K79" s="32"/>
      <c r="L79" s="32">
        <f>SUM(J79:K79)</f>
        <v>100</v>
      </c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outlineLevel="5" x14ac:dyDescent="0.2">
      <c r="A80" s="26" t="s">
        <v>538</v>
      </c>
      <c r="B80" s="26"/>
      <c r="C80" s="40" t="s">
        <v>539</v>
      </c>
      <c r="D80" s="36">
        <f>D81+D82+D83</f>
        <v>26692.6</v>
      </c>
      <c r="E80" s="36">
        <f t="shared" ref="E80:F80" si="215">E81+E82+E83</f>
        <v>0</v>
      </c>
      <c r="F80" s="36">
        <f t="shared" si="215"/>
        <v>26692.6</v>
      </c>
      <c r="G80" s="36">
        <f t="shared" ref="G80:H80" si="216">G81+G82+G83</f>
        <v>0</v>
      </c>
      <c r="H80" s="36">
        <f t="shared" si="216"/>
        <v>26692.6</v>
      </c>
      <c r="I80" s="37">
        <f t="shared" ref="I80:J80" si="217">I81+I82+I83</f>
        <v>0</v>
      </c>
      <c r="J80" s="36">
        <f t="shared" si="217"/>
        <v>26692.6</v>
      </c>
      <c r="K80" s="36">
        <f t="shared" ref="K80:L80" si="218">K81+K82+K83</f>
        <v>0</v>
      </c>
      <c r="L80" s="36">
        <f t="shared" si="218"/>
        <v>26692.6</v>
      </c>
      <c r="M80" s="36">
        <f t="shared" ref="M80:V80" si="219">M81+M82+M83</f>
        <v>26692.6</v>
      </c>
      <c r="N80" s="36">
        <f t="shared" ref="N80:P80" si="220">N81+N82+N83</f>
        <v>0</v>
      </c>
      <c r="O80" s="36">
        <f t="shared" ref="O80:R80" si="221">O81+O82+O83</f>
        <v>26692.6</v>
      </c>
      <c r="P80" s="36">
        <f t="shared" si="220"/>
        <v>0</v>
      </c>
      <c r="Q80" s="36">
        <f t="shared" si="221"/>
        <v>26692.6</v>
      </c>
      <c r="R80" s="36">
        <f t="shared" si="221"/>
        <v>0</v>
      </c>
      <c r="S80" s="36">
        <f t="shared" ref="S80:T80" si="222">S81+S82+S83</f>
        <v>26692.6</v>
      </c>
      <c r="T80" s="36">
        <f t="shared" si="222"/>
        <v>0</v>
      </c>
      <c r="U80" s="36">
        <f t="shared" ref="U80" si="223">U81+U82+U83</f>
        <v>26692.6</v>
      </c>
      <c r="V80" s="36">
        <f t="shared" si="219"/>
        <v>26692.6</v>
      </c>
      <c r="W80" s="36">
        <f t="shared" ref="W80:Z80" si="224">W81+W82+W83</f>
        <v>0</v>
      </c>
      <c r="X80" s="36">
        <f t="shared" ref="X80" si="225">X81+X82+X83</f>
        <v>26692.6</v>
      </c>
      <c r="Y80" s="36">
        <f t="shared" si="224"/>
        <v>0</v>
      </c>
      <c r="Z80" s="36">
        <f t="shared" si="224"/>
        <v>26692.6</v>
      </c>
      <c r="AA80" s="36">
        <f t="shared" ref="AA80:AB80" si="226">AA81+AA82+AA83</f>
        <v>0</v>
      </c>
      <c r="AB80" s="36">
        <f t="shared" si="226"/>
        <v>26692.6</v>
      </c>
      <c r="AC80" s="36">
        <f t="shared" ref="AC80:AD80" si="227">AC81+AC82+AC83</f>
        <v>0</v>
      </c>
      <c r="AD80" s="36">
        <f t="shared" si="227"/>
        <v>26692.6</v>
      </c>
    </row>
    <row r="81" spans="1:30" outlineLevel="5" x14ac:dyDescent="0.2">
      <c r="A81" s="30" t="s">
        <v>538</v>
      </c>
      <c r="B81" s="30" t="s">
        <v>18</v>
      </c>
      <c r="C81" s="42" t="s">
        <v>19</v>
      </c>
      <c r="D81" s="32">
        <v>210.7</v>
      </c>
      <c r="E81" s="32"/>
      <c r="F81" s="32">
        <f t="shared" ref="F81:F83" si="228">SUM(D81:E81)</f>
        <v>210.7</v>
      </c>
      <c r="G81" s="32"/>
      <c r="H81" s="32">
        <f t="shared" ref="H81:H83" si="229">SUM(F81:G81)</f>
        <v>210.7</v>
      </c>
      <c r="I81" s="33"/>
      <c r="J81" s="32">
        <f t="shared" ref="J81:J83" si="230">SUM(H81:I81)</f>
        <v>210.7</v>
      </c>
      <c r="K81" s="32"/>
      <c r="L81" s="32">
        <f t="shared" ref="L81:L83" si="231">SUM(J81:K81)</f>
        <v>210.7</v>
      </c>
      <c r="M81" s="32">
        <v>210.7</v>
      </c>
      <c r="N81" s="32"/>
      <c r="O81" s="32">
        <f t="shared" ref="O81:O83" si="232">SUM(M81:N81)</f>
        <v>210.7</v>
      </c>
      <c r="P81" s="32"/>
      <c r="Q81" s="32">
        <f t="shared" ref="Q81:Q83" si="233">SUM(O81:P81)</f>
        <v>210.7</v>
      </c>
      <c r="R81" s="32"/>
      <c r="S81" s="32">
        <f t="shared" ref="S81:S83" si="234">SUM(Q81:R81)</f>
        <v>210.7</v>
      </c>
      <c r="T81" s="32"/>
      <c r="U81" s="32">
        <f t="shared" ref="U81:U83" si="235">SUM(S81:T81)</f>
        <v>210.7</v>
      </c>
      <c r="V81" s="32">
        <v>210.7</v>
      </c>
      <c r="W81" s="32"/>
      <c r="X81" s="32">
        <f t="shared" ref="X81:X83" si="236">SUM(V81:W81)</f>
        <v>210.7</v>
      </c>
      <c r="Y81" s="32"/>
      <c r="Z81" s="32">
        <f t="shared" ref="Z81:Z83" si="237">SUM(X81:Y81)</f>
        <v>210.7</v>
      </c>
      <c r="AA81" s="32"/>
      <c r="AB81" s="32">
        <f t="shared" ref="AB81:AB83" si="238">SUM(Z81:AA81)</f>
        <v>210.7</v>
      </c>
      <c r="AC81" s="32"/>
      <c r="AD81" s="32">
        <f t="shared" ref="AD81:AD83" si="239">SUM(AB81:AC81)</f>
        <v>210.7</v>
      </c>
    </row>
    <row r="82" spans="1:30" ht="31.5" outlineLevel="7" x14ac:dyDescent="0.2">
      <c r="A82" s="30" t="s">
        <v>538</v>
      </c>
      <c r="B82" s="30" t="s">
        <v>41</v>
      </c>
      <c r="C82" s="42" t="s">
        <v>42</v>
      </c>
      <c r="D82" s="32">
        <v>7903.1</v>
      </c>
      <c r="E82" s="32"/>
      <c r="F82" s="32">
        <f t="shared" si="228"/>
        <v>7903.1</v>
      </c>
      <c r="G82" s="32"/>
      <c r="H82" s="32">
        <f t="shared" si="229"/>
        <v>7903.1</v>
      </c>
      <c r="I82" s="33"/>
      <c r="J82" s="32">
        <f t="shared" si="230"/>
        <v>7903.1</v>
      </c>
      <c r="K82" s="32"/>
      <c r="L82" s="32">
        <f t="shared" si="231"/>
        <v>7903.1</v>
      </c>
      <c r="M82" s="32">
        <v>7903.1</v>
      </c>
      <c r="N82" s="32"/>
      <c r="O82" s="32">
        <f t="shared" si="232"/>
        <v>7903.1</v>
      </c>
      <c r="P82" s="32"/>
      <c r="Q82" s="32">
        <f t="shared" si="233"/>
        <v>7903.1</v>
      </c>
      <c r="R82" s="32"/>
      <c r="S82" s="32">
        <f t="shared" si="234"/>
        <v>7903.1</v>
      </c>
      <c r="T82" s="32"/>
      <c r="U82" s="32">
        <f t="shared" si="235"/>
        <v>7903.1</v>
      </c>
      <c r="V82" s="32">
        <v>7903.1</v>
      </c>
      <c r="W82" s="32"/>
      <c r="X82" s="32">
        <f t="shared" si="236"/>
        <v>7903.1</v>
      </c>
      <c r="Y82" s="32"/>
      <c r="Z82" s="32">
        <f t="shared" si="237"/>
        <v>7903.1</v>
      </c>
      <c r="AA82" s="32"/>
      <c r="AB82" s="32">
        <f t="shared" si="238"/>
        <v>7903.1</v>
      </c>
      <c r="AC82" s="32"/>
      <c r="AD82" s="32">
        <f t="shared" si="239"/>
        <v>7903.1</v>
      </c>
    </row>
    <row r="83" spans="1:30" outlineLevel="7" x14ac:dyDescent="0.2">
      <c r="A83" s="30" t="s">
        <v>538</v>
      </c>
      <c r="B83" s="30" t="s">
        <v>14</v>
      </c>
      <c r="C83" s="42" t="s">
        <v>15</v>
      </c>
      <c r="D83" s="32">
        <v>18578.8</v>
      </c>
      <c r="E83" s="32"/>
      <c r="F83" s="32">
        <f t="shared" si="228"/>
        <v>18578.8</v>
      </c>
      <c r="G83" s="32"/>
      <c r="H83" s="32">
        <f t="shared" si="229"/>
        <v>18578.8</v>
      </c>
      <c r="I83" s="33"/>
      <c r="J83" s="32">
        <f t="shared" si="230"/>
        <v>18578.8</v>
      </c>
      <c r="K83" s="32"/>
      <c r="L83" s="32">
        <f t="shared" si="231"/>
        <v>18578.8</v>
      </c>
      <c r="M83" s="32">
        <v>18578.8</v>
      </c>
      <c r="N83" s="32"/>
      <c r="O83" s="32">
        <f t="shared" si="232"/>
        <v>18578.8</v>
      </c>
      <c r="P83" s="32"/>
      <c r="Q83" s="32">
        <f t="shared" si="233"/>
        <v>18578.8</v>
      </c>
      <c r="R83" s="32"/>
      <c r="S83" s="32">
        <f t="shared" si="234"/>
        <v>18578.8</v>
      </c>
      <c r="T83" s="32"/>
      <c r="U83" s="32">
        <f t="shared" si="235"/>
        <v>18578.8</v>
      </c>
      <c r="V83" s="32">
        <v>18578.8</v>
      </c>
      <c r="W83" s="32"/>
      <c r="X83" s="32">
        <f t="shared" si="236"/>
        <v>18578.8</v>
      </c>
      <c r="Y83" s="32"/>
      <c r="Z83" s="32">
        <f t="shared" si="237"/>
        <v>18578.8</v>
      </c>
      <c r="AA83" s="32"/>
      <c r="AB83" s="32">
        <f t="shared" si="238"/>
        <v>18578.8</v>
      </c>
      <c r="AC83" s="32"/>
      <c r="AD83" s="32">
        <f t="shared" si="239"/>
        <v>18578.8</v>
      </c>
    </row>
    <row r="84" spans="1:30" ht="31.5" outlineLevel="7" x14ac:dyDescent="0.2">
      <c r="A84" s="26" t="s">
        <v>527</v>
      </c>
      <c r="B84" s="26"/>
      <c r="C84" s="27" t="s">
        <v>528</v>
      </c>
      <c r="D84" s="28">
        <f>D85+D86+D87+D88+D89</f>
        <v>1408551.5</v>
      </c>
      <c r="E84" s="28">
        <f t="shared" ref="E84:F84" si="240">E85+E86+E87+E88+E89</f>
        <v>0</v>
      </c>
      <c r="F84" s="28">
        <f t="shared" si="240"/>
        <v>1408551.5</v>
      </c>
      <c r="G84" s="28">
        <f t="shared" ref="G84:H84" si="241">G85+G86+G87+G88+G89</f>
        <v>0</v>
      </c>
      <c r="H84" s="28">
        <f t="shared" si="241"/>
        <v>1408551.5</v>
      </c>
      <c r="I84" s="29">
        <f t="shared" ref="I84:J84" si="242">I85+I86+I87+I88+I89</f>
        <v>0</v>
      </c>
      <c r="J84" s="28">
        <f t="shared" si="242"/>
        <v>1408551.5</v>
      </c>
      <c r="K84" s="28">
        <f t="shared" ref="K84:L84" si="243">K85+K86+K87+K88+K89</f>
        <v>0</v>
      </c>
      <c r="L84" s="28">
        <f t="shared" si="243"/>
        <v>1408551.5</v>
      </c>
      <c r="M84" s="28">
        <f t="shared" ref="M84:V84" si="244">M85+M86+M87+M88+M89</f>
        <v>1414183.9</v>
      </c>
      <c r="N84" s="28">
        <f t="shared" ref="N84:P84" si="245">N85+N86+N87+N88+N89</f>
        <v>0</v>
      </c>
      <c r="O84" s="28">
        <f t="shared" ref="O84:R84" si="246">O85+O86+O87+O88+O89</f>
        <v>1414183.9</v>
      </c>
      <c r="P84" s="28">
        <f t="shared" si="245"/>
        <v>0</v>
      </c>
      <c r="Q84" s="28">
        <f t="shared" si="246"/>
        <v>1414183.9</v>
      </c>
      <c r="R84" s="28">
        <f t="shared" si="246"/>
        <v>0</v>
      </c>
      <c r="S84" s="28">
        <f t="shared" ref="S84:T84" si="247">S85+S86+S87+S88+S89</f>
        <v>1414183.9</v>
      </c>
      <c r="T84" s="28">
        <f t="shared" si="247"/>
        <v>0</v>
      </c>
      <c r="U84" s="28">
        <f t="shared" ref="U84" si="248">U85+U86+U87+U88+U89</f>
        <v>1414183.9</v>
      </c>
      <c r="V84" s="28">
        <f t="shared" si="244"/>
        <v>1401983.8</v>
      </c>
      <c r="W84" s="28">
        <f t="shared" ref="W84:Z84" si="249">W85+W86+W87+W88+W89</f>
        <v>0</v>
      </c>
      <c r="X84" s="28">
        <f t="shared" ref="X84" si="250">X85+X86+X87+X88+X89</f>
        <v>1401983.8</v>
      </c>
      <c r="Y84" s="28">
        <f t="shared" si="249"/>
        <v>0</v>
      </c>
      <c r="Z84" s="28">
        <f t="shared" si="249"/>
        <v>1401983.8</v>
      </c>
      <c r="AA84" s="28">
        <f t="shared" ref="AA84:AB84" si="251">AA85+AA86+AA87+AA88+AA89</f>
        <v>0</v>
      </c>
      <c r="AB84" s="28">
        <f t="shared" si="251"/>
        <v>1401983.8</v>
      </c>
      <c r="AC84" s="28">
        <f t="shared" ref="AC84:AD84" si="252">AC85+AC86+AC87+AC88+AC89</f>
        <v>0</v>
      </c>
      <c r="AD84" s="28">
        <f t="shared" si="252"/>
        <v>1401983.8</v>
      </c>
    </row>
    <row r="85" spans="1:30" ht="47.25" outlineLevel="7" x14ac:dyDescent="0.2">
      <c r="A85" s="30" t="s">
        <v>527</v>
      </c>
      <c r="B85" s="30" t="s">
        <v>3</v>
      </c>
      <c r="C85" s="38" t="s">
        <v>4</v>
      </c>
      <c r="D85" s="47">
        <f>248.4+22889.2</f>
        <v>23137.600000000002</v>
      </c>
      <c r="E85" s="32"/>
      <c r="F85" s="32">
        <f t="shared" ref="F85:F89" si="253">SUM(D85:E85)</f>
        <v>23137.600000000002</v>
      </c>
      <c r="G85" s="32"/>
      <c r="H85" s="32">
        <f t="shared" ref="H85:H89" si="254">SUM(F85:G85)</f>
        <v>23137.600000000002</v>
      </c>
      <c r="I85" s="33"/>
      <c r="J85" s="32">
        <f t="shared" ref="J85:J89" si="255">SUM(H85:I85)</f>
        <v>23137.600000000002</v>
      </c>
      <c r="K85" s="32"/>
      <c r="L85" s="32">
        <f t="shared" ref="L85:L89" si="256">SUM(J85:K85)</f>
        <v>23137.600000000002</v>
      </c>
      <c r="M85" s="47">
        <f>253.4+22970.7</f>
        <v>23224.100000000002</v>
      </c>
      <c r="N85" s="32"/>
      <c r="O85" s="32">
        <f t="shared" ref="O85:O89" si="257">SUM(M85:N85)</f>
        <v>23224.100000000002</v>
      </c>
      <c r="P85" s="32"/>
      <c r="Q85" s="32">
        <f t="shared" ref="Q85:Q89" si="258">SUM(O85:P85)</f>
        <v>23224.100000000002</v>
      </c>
      <c r="R85" s="32"/>
      <c r="S85" s="32">
        <f t="shared" ref="S85:S89" si="259">SUM(Q85:R85)</f>
        <v>23224.100000000002</v>
      </c>
      <c r="T85" s="32"/>
      <c r="U85" s="32">
        <f t="shared" ref="U85:U89" si="260">SUM(S85:T85)</f>
        <v>23224.100000000002</v>
      </c>
      <c r="V85" s="47">
        <f>253.4+22760.5</f>
        <v>23013.9</v>
      </c>
      <c r="W85" s="32"/>
      <c r="X85" s="32">
        <f t="shared" ref="X85:X89" si="261">SUM(V85:W85)</f>
        <v>23013.9</v>
      </c>
      <c r="Y85" s="32"/>
      <c r="Z85" s="32">
        <f t="shared" ref="Z85:Z89" si="262">SUM(X85:Y85)</f>
        <v>23013.9</v>
      </c>
      <c r="AA85" s="32"/>
      <c r="AB85" s="32">
        <f t="shared" ref="AB85:AB89" si="263">SUM(Z85:AA85)</f>
        <v>23013.9</v>
      </c>
      <c r="AC85" s="32"/>
      <c r="AD85" s="32">
        <f t="shared" ref="AD85:AD89" si="264">SUM(AB85:AC85)</f>
        <v>23013.9</v>
      </c>
    </row>
    <row r="86" spans="1:30" ht="31.5" outlineLevel="7" x14ac:dyDescent="0.2">
      <c r="A86" s="30" t="s">
        <v>527</v>
      </c>
      <c r="B86" s="30" t="s">
        <v>6</v>
      </c>
      <c r="C86" s="38" t="s">
        <v>7</v>
      </c>
      <c r="D86" s="47">
        <f>7.7+29.6</f>
        <v>37.300000000000004</v>
      </c>
      <c r="E86" s="32"/>
      <c r="F86" s="32">
        <f t="shared" si="253"/>
        <v>37.300000000000004</v>
      </c>
      <c r="G86" s="32"/>
      <c r="H86" s="32">
        <f t="shared" si="254"/>
        <v>37.300000000000004</v>
      </c>
      <c r="I86" s="33"/>
      <c r="J86" s="32">
        <f t="shared" si="255"/>
        <v>37.300000000000004</v>
      </c>
      <c r="K86" s="32"/>
      <c r="L86" s="32">
        <f t="shared" si="256"/>
        <v>37.300000000000004</v>
      </c>
      <c r="M86" s="47">
        <f>7.6+27.1</f>
        <v>34.700000000000003</v>
      </c>
      <c r="N86" s="32"/>
      <c r="O86" s="32">
        <f t="shared" si="257"/>
        <v>34.700000000000003</v>
      </c>
      <c r="P86" s="32"/>
      <c r="Q86" s="32">
        <f t="shared" si="258"/>
        <v>34.700000000000003</v>
      </c>
      <c r="R86" s="32"/>
      <c r="S86" s="32">
        <f t="shared" si="259"/>
        <v>34.700000000000003</v>
      </c>
      <c r="T86" s="32"/>
      <c r="U86" s="32">
        <f t="shared" si="260"/>
        <v>34.700000000000003</v>
      </c>
      <c r="V86" s="47">
        <f>7.6+27.3</f>
        <v>34.9</v>
      </c>
      <c r="W86" s="32"/>
      <c r="X86" s="32">
        <f t="shared" si="261"/>
        <v>34.9</v>
      </c>
      <c r="Y86" s="32"/>
      <c r="Z86" s="32">
        <f t="shared" si="262"/>
        <v>34.9</v>
      </c>
      <c r="AA86" s="32"/>
      <c r="AB86" s="32">
        <f t="shared" si="263"/>
        <v>34.9</v>
      </c>
      <c r="AC86" s="32"/>
      <c r="AD86" s="32">
        <f t="shared" si="264"/>
        <v>34.9</v>
      </c>
    </row>
    <row r="87" spans="1:30" outlineLevel="7" x14ac:dyDescent="0.2">
      <c r="A87" s="30" t="s">
        <v>527</v>
      </c>
      <c r="B87" s="30" t="s">
        <v>18</v>
      </c>
      <c r="C87" s="38" t="s">
        <v>19</v>
      </c>
      <c r="D87" s="32">
        <f>3155+420</f>
        <v>3575</v>
      </c>
      <c r="E87" s="32"/>
      <c r="F87" s="32">
        <f t="shared" si="253"/>
        <v>3575</v>
      </c>
      <c r="G87" s="32"/>
      <c r="H87" s="32">
        <f t="shared" si="254"/>
        <v>3575</v>
      </c>
      <c r="I87" s="33"/>
      <c r="J87" s="32">
        <f t="shared" si="255"/>
        <v>3575</v>
      </c>
      <c r="K87" s="32"/>
      <c r="L87" s="32">
        <f t="shared" si="256"/>
        <v>3575</v>
      </c>
      <c r="M87" s="32">
        <f>2655+400</f>
        <v>3055</v>
      </c>
      <c r="N87" s="32"/>
      <c r="O87" s="32">
        <f t="shared" si="257"/>
        <v>3055</v>
      </c>
      <c r="P87" s="32"/>
      <c r="Q87" s="32">
        <f t="shared" si="258"/>
        <v>3055</v>
      </c>
      <c r="R87" s="32"/>
      <c r="S87" s="32">
        <f t="shared" si="259"/>
        <v>3055</v>
      </c>
      <c r="T87" s="32"/>
      <c r="U87" s="32">
        <f t="shared" si="260"/>
        <v>3055</v>
      </c>
      <c r="V87" s="32">
        <f>2855+400</f>
        <v>3255</v>
      </c>
      <c r="W87" s="32"/>
      <c r="X87" s="32">
        <f t="shared" si="261"/>
        <v>3255</v>
      </c>
      <c r="Y87" s="32"/>
      <c r="Z87" s="32">
        <f t="shared" si="262"/>
        <v>3255</v>
      </c>
      <c r="AA87" s="32"/>
      <c r="AB87" s="32">
        <f t="shared" si="263"/>
        <v>3255</v>
      </c>
      <c r="AC87" s="32"/>
      <c r="AD87" s="32">
        <f t="shared" si="264"/>
        <v>3255</v>
      </c>
    </row>
    <row r="88" spans="1:30" ht="31.5" outlineLevel="7" x14ac:dyDescent="0.2">
      <c r="A88" s="30" t="s">
        <v>527</v>
      </c>
      <c r="B88" s="30" t="s">
        <v>41</v>
      </c>
      <c r="C88" s="38" t="s">
        <v>42</v>
      </c>
      <c r="D88" s="47">
        <v>1347660</v>
      </c>
      <c r="E88" s="32"/>
      <c r="F88" s="32">
        <f t="shared" si="253"/>
        <v>1347660</v>
      </c>
      <c r="G88" s="32"/>
      <c r="H88" s="32">
        <f t="shared" si="254"/>
        <v>1347660</v>
      </c>
      <c r="I88" s="33"/>
      <c r="J88" s="32">
        <f t="shared" si="255"/>
        <v>1347660</v>
      </c>
      <c r="K88" s="32"/>
      <c r="L88" s="32">
        <f t="shared" si="256"/>
        <v>1347660</v>
      </c>
      <c r="M88" s="47">
        <v>1353069.2999999998</v>
      </c>
      <c r="N88" s="32"/>
      <c r="O88" s="32">
        <f t="shared" si="257"/>
        <v>1353069.2999999998</v>
      </c>
      <c r="P88" s="32"/>
      <c r="Q88" s="32">
        <f t="shared" si="258"/>
        <v>1353069.2999999998</v>
      </c>
      <c r="R88" s="32"/>
      <c r="S88" s="32">
        <f t="shared" si="259"/>
        <v>1353069.2999999998</v>
      </c>
      <c r="T88" s="32"/>
      <c r="U88" s="32">
        <f t="shared" si="260"/>
        <v>1353069.2999999998</v>
      </c>
      <c r="V88" s="47">
        <v>1340879.2</v>
      </c>
      <c r="W88" s="32"/>
      <c r="X88" s="32">
        <f t="shared" si="261"/>
        <v>1340879.2</v>
      </c>
      <c r="Y88" s="32"/>
      <c r="Z88" s="32">
        <f t="shared" si="262"/>
        <v>1340879.2</v>
      </c>
      <c r="AA88" s="32"/>
      <c r="AB88" s="32">
        <f t="shared" si="263"/>
        <v>1340879.2</v>
      </c>
      <c r="AC88" s="32"/>
      <c r="AD88" s="32">
        <f t="shared" si="264"/>
        <v>1340879.2</v>
      </c>
    </row>
    <row r="89" spans="1:30" outlineLevel="7" x14ac:dyDescent="0.2">
      <c r="A89" s="30" t="s">
        <v>527</v>
      </c>
      <c r="B89" s="30" t="s">
        <v>14</v>
      </c>
      <c r="C89" s="38" t="s">
        <v>15</v>
      </c>
      <c r="D89" s="32">
        <v>34141.599999999999</v>
      </c>
      <c r="E89" s="32"/>
      <c r="F89" s="32">
        <f t="shared" si="253"/>
        <v>34141.599999999999</v>
      </c>
      <c r="G89" s="32"/>
      <c r="H89" s="32">
        <f t="shared" si="254"/>
        <v>34141.599999999999</v>
      </c>
      <c r="I89" s="33"/>
      <c r="J89" s="32">
        <f t="shared" si="255"/>
        <v>34141.599999999999</v>
      </c>
      <c r="K89" s="32"/>
      <c r="L89" s="32">
        <f t="shared" si="256"/>
        <v>34141.599999999999</v>
      </c>
      <c r="M89" s="32">
        <v>34800.800000000003</v>
      </c>
      <c r="N89" s="32"/>
      <c r="O89" s="32">
        <f t="shared" si="257"/>
        <v>34800.800000000003</v>
      </c>
      <c r="P89" s="32"/>
      <c r="Q89" s="32">
        <f t="shared" si="258"/>
        <v>34800.800000000003</v>
      </c>
      <c r="R89" s="32"/>
      <c r="S89" s="32">
        <f t="shared" si="259"/>
        <v>34800.800000000003</v>
      </c>
      <c r="T89" s="32"/>
      <c r="U89" s="32">
        <f t="shared" si="260"/>
        <v>34800.800000000003</v>
      </c>
      <c r="V89" s="32">
        <v>34800.800000000003</v>
      </c>
      <c r="W89" s="32"/>
      <c r="X89" s="32">
        <f t="shared" si="261"/>
        <v>34800.800000000003</v>
      </c>
      <c r="Y89" s="32"/>
      <c r="Z89" s="32">
        <f t="shared" si="262"/>
        <v>34800.800000000003</v>
      </c>
      <c r="AA89" s="32"/>
      <c r="AB89" s="32">
        <f t="shared" si="263"/>
        <v>34800.800000000003</v>
      </c>
      <c r="AC89" s="32"/>
      <c r="AD89" s="32">
        <f t="shared" si="264"/>
        <v>34800.800000000003</v>
      </c>
    </row>
    <row r="90" spans="1:30" ht="78.75" outlineLevel="7" x14ac:dyDescent="0.2">
      <c r="A90" s="22" t="s">
        <v>540</v>
      </c>
      <c r="B90" s="22"/>
      <c r="C90" s="48" t="s">
        <v>541</v>
      </c>
      <c r="D90" s="36">
        <f>D92+D91</f>
        <v>5529.6</v>
      </c>
      <c r="E90" s="36">
        <f t="shared" ref="E90:F90" si="265">E92+E91</f>
        <v>0</v>
      </c>
      <c r="F90" s="36">
        <f t="shared" si="265"/>
        <v>5529.6</v>
      </c>
      <c r="G90" s="36">
        <f t="shared" ref="G90:H90" si="266">G92+G91</f>
        <v>0</v>
      </c>
      <c r="H90" s="36">
        <f t="shared" si="266"/>
        <v>5529.6</v>
      </c>
      <c r="I90" s="37">
        <f t="shared" ref="I90:J90" si="267">I92+I91</f>
        <v>0</v>
      </c>
      <c r="J90" s="36">
        <f t="shared" si="267"/>
        <v>5529.6</v>
      </c>
      <c r="K90" s="36">
        <f t="shared" ref="K90:L90" si="268">K92+K91</f>
        <v>0</v>
      </c>
      <c r="L90" s="36">
        <f t="shared" si="268"/>
        <v>5529.6</v>
      </c>
      <c r="M90" s="36">
        <f t="shared" ref="M90:V90" si="269">M92+M91</f>
        <v>5529.6</v>
      </c>
      <c r="N90" s="36">
        <f t="shared" ref="N90:P90" si="270">N92+N91</f>
        <v>0</v>
      </c>
      <c r="O90" s="36">
        <f t="shared" ref="O90:R90" si="271">O92+O91</f>
        <v>5529.6</v>
      </c>
      <c r="P90" s="36">
        <f t="shared" si="270"/>
        <v>0</v>
      </c>
      <c r="Q90" s="36">
        <f t="shared" si="271"/>
        <v>5529.6</v>
      </c>
      <c r="R90" s="36">
        <f t="shared" si="271"/>
        <v>0</v>
      </c>
      <c r="S90" s="36">
        <f t="shared" ref="S90:T90" si="272">S92+S91</f>
        <v>5529.6</v>
      </c>
      <c r="T90" s="36">
        <f t="shared" si="272"/>
        <v>0</v>
      </c>
      <c r="U90" s="36">
        <f t="shared" ref="U90" si="273">U92+U91</f>
        <v>5529.6</v>
      </c>
      <c r="V90" s="36">
        <f t="shared" si="269"/>
        <v>5529.5999999999995</v>
      </c>
      <c r="W90" s="36">
        <f t="shared" ref="W90:Z90" si="274">W92+W91</f>
        <v>0</v>
      </c>
      <c r="X90" s="36">
        <f t="shared" ref="X90" si="275">X92+X91</f>
        <v>5529.5999999999995</v>
      </c>
      <c r="Y90" s="36">
        <f t="shared" si="274"/>
        <v>0</v>
      </c>
      <c r="Z90" s="36">
        <f t="shared" si="274"/>
        <v>5529.5999999999995</v>
      </c>
      <c r="AA90" s="36">
        <f t="shared" ref="AA90:AB90" si="276">AA92+AA91</f>
        <v>0</v>
      </c>
      <c r="AB90" s="36">
        <f t="shared" si="276"/>
        <v>5529.5999999999995</v>
      </c>
      <c r="AC90" s="36">
        <f t="shared" ref="AC90:AD90" si="277">AC92+AC91</f>
        <v>0</v>
      </c>
      <c r="AD90" s="36">
        <f t="shared" si="277"/>
        <v>5529.5999999999995</v>
      </c>
    </row>
    <row r="91" spans="1:30" ht="47.25" outlineLevel="7" x14ac:dyDescent="0.2">
      <c r="A91" s="41" t="s">
        <v>540</v>
      </c>
      <c r="B91" s="30" t="s">
        <v>3</v>
      </c>
      <c r="C91" s="38" t="s">
        <v>4</v>
      </c>
      <c r="D91" s="32">
        <v>81.700000000000728</v>
      </c>
      <c r="E91" s="32"/>
      <c r="F91" s="32">
        <f t="shared" ref="F91:F92" si="278">SUM(D91:E91)</f>
        <v>81.700000000000728</v>
      </c>
      <c r="G91" s="32"/>
      <c r="H91" s="32">
        <f t="shared" ref="H91:H92" si="279">SUM(F91:G91)</f>
        <v>81.700000000000728</v>
      </c>
      <c r="I91" s="33"/>
      <c r="J91" s="32">
        <f t="shared" ref="J91:J92" si="280">SUM(H91:I91)</f>
        <v>81.700000000000728</v>
      </c>
      <c r="K91" s="32"/>
      <c r="L91" s="32">
        <f t="shared" ref="L91:L92" si="281">SUM(J91:K91)</f>
        <v>81.700000000000728</v>
      </c>
      <c r="M91" s="32">
        <v>81.700000000000728</v>
      </c>
      <c r="N91" s="32"/>
      <c r="O91" s="32">
        <f t="shared" ref="O91:O92" si="282">SUM(M91:N91)</f>
        <v>81.700000000000728</v>
      </c>
      <c r="P91" s="32"/>
      <c r="Q91" s="32">
        <f t="shared" ref="Q91:Q92" si="283">SUM(O91:P91)</f>
        <v>81.700000000000728</v>
      </c>
      <c r="R91" s="32"/>
      <c r="S91" s="32">
        <f t="shared" ref="S91:S92" si="284">SUM(Q91:R91)</f>
        <v>81.700000000000728</v>
      </c>
      <c r="T91" s="32"/>
      <c r="U91" s="32">
        <f t="shared" ref="U91:U92" si="285">SUM(S91:T91)</f>
        <v>81.700000000000728</v>
      </c>
      <c r="V91" s="32">
        <v>81.7</v>
      </c>
      <c r="W91" s="32"/>
      <c r="X91" s="32">
        <f t="shared" ref="X91:X92" si="286">SUM(V91:W91)</f>
        <v>81.7</v>
      </c>
      <c r="Y91" s="32"/>
      <c r="Z91" s="32">
        <f t="shared" ref="Z91:Z92" si="287">SUM(X91:Y91)</f>
        <v>81.7</v>
      </c>
      <c r="AA91" s="32"/>
      <c r="AB91" s="32">
        <f t="shared" ref="AB91:AB92" si="288">SUM(Z91:AA91)</f>
        <v>81.7</v>
      </c>
      <c r="AC91" s="32"/>
      <c r="AD91" s="32">
        <f t="shared" ref="AD91:AD92" si="289">SUM(AB91:AC91)</f>
        <v>81.7</v>
      </c>
    </row>
    <row r="92" spans="1:30" ht="31.5" outlineLevel="5" x14ac:dyDescent="0.2">
      <c r="A92" s="41" t="s">
        <v>540</v>
      </c>
      <c r="B92" s="41" t="s">
        <v>41</v>
      </c>
      <c r="C92" s="42" t="s">
        <v>42</v>
      </c>
      <c r="D92" s="32">
        <v>5447.9</v>
      </c>
      <c r="E92" s="32"/>
      <c r="F92" s="32">
        <f t="shared" si="278"/>
        <v>5447.9</v>
      </c>
      <c r="G92" s="32"/>
      <c r="H92" s="32">
        <f t="shared" si="279"/>
        <v>5447.9</v>
      </c>
      <c r="I92" s="33"/>
      <c r="J92" s="32">
        <f t="shared" si="280"/>
        <v>5447.9</v>
      </c>
      <c r="K92" s="32"/>
      <c r="L92" s="32">
        <f t="shared" si="281"/>
        <v>5447.9</v>
      </c>
      <c r="M92" s="32">
        <v>5447.9</v>
      </c>
      <c r="N92" s="32"/>
      <c r="O92" s="32">
        <f t="shared" si="282"/>
        <v>5447.9</v>
      </c>
      <c r="P92" s="32"/>
      <c r="Q92" s="32">
        <f t="shared" si="283"/>
        <v>5447.9</v>
      </c>
      <c r="R92" s="32"/>
      <c r="S92" s="32">
        <f t="shared" si="284"/>
        <v>5447.9</v>
      </c>
      <c r="T92" s="32"/>
      <c r="U92" s="32">
        <f t="shared" si="285"/>
        <v>5447.9</v>
      </c>
      <c r="V92" s="32">
        <v>5447.9</v>
      </c>
      <c r="W92" s="32"/>
      <c r="X92" s="32">
        <f t="shared" si="286"/>
        <v>5447.9</v>
      </c>
      <c r="Y92" s="32"/>
      <c r="Z92" s="32">
        <f t="shared" si="287"/>
        <v>5447.9</v>
      </c>
      <c r="AA92" s="32"/>
      <c r="AB92" s="32">
        <f t="shared" si="288"/>
        <v>5447.9</v>
      </c>
      <c r="AC92" s="32"/>
      <c r="AD92" s="32">
        <f t="shared" si="289"/>
        <v>5447.9</v>
      </c>
    </row>
    <row r="93" spans="1:30" ht="160.5" customHeight="1" outlineLevel="5" x14ac:dyDescent="0.2">
      <c r="A93" s="26" t="s">
        <v>223</v>
      </c>
      <c r="B93" s="26"/>
      <c r="C93" s="49" t="s">
        <v>312</v>
      </c>
      <c r="D93" s="28">
        <f>D94</f>
        <v>584.5</v>
      </c>
      <c r="E93" s="28">
        <f t="shared" ref="E93:L93" si="290">E94</f>
        <v>0</v>
      </c>
      <c r="F93" s="28">
        <f t="shared" si="290"/>
        <v>584.5</v>
      </c>
      <c r="G93" s="28">
        <f t="shared" si="290"/>
        <v>0</v>
      </c>
      <c r="H93" s="28">
        <f t="shared" si="290"/>
        <v>584.5</v>
      </c>
      <c r="I93" s="29">
        <f t="shared" si="290"/>
        <v>0</v>
      </c>
      <c r="J93" s="28">
        <f t="shared" si="290"/>
        <v>584.5</v>
      </c>
      <c r="K93" s="28">
        <f t="shared" si="290"/>
        <v>0</v>
      </c>
      <c r="L93" s="28">
        <f t="shared" si="290"/>
        <v>584.5</v>
      </c>
      <c r="M93" s="28">
        <f t="shared" ref="M93:V93" si="291">M94</f>
        <v>563.70000000000005</v>
      </c>
      <c r="N93" s="28">
        <f t="shared" ref="N93:T93" si="292">N94</f>
        <v>0</v>
      </c>
      <c r="O93" s="28">
        <f t="shared" ref="O93:U93" si="293">O94</f>
        <v>563.70000000000005</v>
      </c>
      <c r="P93" s="28">
        <f t="shared" si="292"/>
        <v>0</v>
      </c>
      <c r="Q93" s="28">
        <f t="shared" si="293"/>
        <v>563.70000000000005</v>
      </c>
      <c r="R93" s="28">
        <f t="shared" si="292"/>
        <v>0</v>
      </c>
      <c r="S93" s="28">
        <f t="shared" si="293"/>
        <v>563.70000000000005</v>
      </c>
      <c r="T93" s="28">
        <f t="shared" si="292"/>
        <v>0</v>
      </c>
      <c r="U93" s="28">
        <f t="shared" si="293"/>
        <v>563.70000000000005</v>
      </c>
      <c r="V93" s="28">
        <f t="shared" si="291"/>
        <v>553.4</v>
      </c>
      <c r="W93" s="28">
        <f t="shared" ref="W93:AC93" si="294">W94</f>
        <v>0</v>
      </c>
      <c r="X93" s="28">
        <f t="shared" ref="X93:AD93" si="295">X94</f>
        <v>553.4</v>
      </c>
      <c r="Y93" s="28">
        <f t="shared" si="294"/>
        <v>0</v>
      </c>
      <c r="Z93" s="28">
        <f t="shared" si="295"/>
        <v>553.4</v>
      </c>
      <c r="AA93" s="28">
        <f t="shared" si="294"/>
        <v>0</v>
      </c>
      <c r="AB93" s="28">
        <f t="shared" si="295"/>
        <v>553.4</v>
      </c>
      <c r="AC93" s="28">
        <f t="shared" si="294"/>
        <v>0</v>
      </c>
      <c r="AD93" s="28">
        <f t="shared" si="295"/>
        <v>553.4</v>
      </c>
    </row>
    <row r="94" spans="1:30" ht="31.5" outlineLevel="7" x14ac:dyDescent="0.2">
      <c r="A94" s="30" t="s">
        <v>223</v>
      </c>
      <c r="B94" s="30" t="s">
        <v>41</v>
      </c>
      <c r="C94" s="38" t="s">
        <v>42</v>
      </c>
      <c r="D94" s="32">
        <v>584.5</v>
      </c>
      <c r="E94" s="32"/>
      <c r="F94" s="32">
        <f>SUM(D94:E94)</f>
        <v>584.5</v>
      </c>
      <c r="G94" s="32"/>
      <c r="H94" s="32">
        <f>SUM(F94:G94)</f>
        <v>584.5</v>
      </c>
      <c r="I94" s="33"/>
      <c r="J94" s="32">
        <f>SUM(H94:I94)</f>
        <v>584.5</v>
      </c>
      <c r="K94" s="32"/>
      <c r="L94" s="32">
        <f>SUM(J94:K94)</f>
        <v>584.5</v>
      </c>
      <c r="M94" s="34">
        <v>563.70000000000005</v>
      </c>
      <c r="N94" s="32"/>
      <c r="O94" s="32">
        <f>SUM(M94:N94)</f>
        <v>563.70000000000005</v>
      </c>
      <c r="P94" s="32"/>
      <c r="Q94" s="32">
        <f>SUM(O94:P94)</f>
        <v>563.70000000000005</v>
      </c>
      <c r="R94" s="32"/>
      <c r="S94" s="32">
        <f>SUM(Q94:R94)</f>
        <v>563.70000000000005</v>
      </c>
      <c r="T94" s="32"/>
      <c r="U94" s="32">
        <f>SUM(S94:T94)</f>
        <v>563.70000000000005</v>
      </c>
      <c r="V94" s="34">
        <v>553.4</v>
      </c>
      <c r="W94" s="32"/>
      <c r="X94" s="32">
        <f>SUM(V94:W94)</f>
        <v>553.4</v>
      </c>
      <c r="Y94" s="32"/>
      <c r="Z94" s="32">
        <f>SUM(X94:Y94)</f>
        <v>553.4</v>
      </c>
      <c r="AA94" s="32"/>
      <c r="AB94" s="32">
        <f>SUM(Z94:AA94)</f>
        <v>553.4</v>
      </c>
      <c r="AC94" s="32"/>
      <c r="AD94" s="32">
        <f>SUM(AB94:AC94)</f>
        <v>553.4</v>
      </c>
    </row>
    <row r="95" spans="1:30" ht="157.5" customHeight="1" outlineLevel="5" x14ac:dyDescent="0.2">
      <c r="A95" s="26" t="s">
        <v>223</v>
      </c>
      <c r="B95" s="26"/>
      <c r="C95" s="49" t="s">
        <v>533</v>
      </c>
      <c r="D95" s="28">
        <f>D96</f>
        <v>7208.7</v>
      </c>
      <c r="E95" s="28">
        <f t="shared" ref="E95:L95" si="296">E96</f>
        <v>0</v>
      </c>
      <c r="F95" s="28">
        <f t="shared" si="296"/>
        <v>7208.7</v>
      </c>
      <c r="G95" s="28">
        <f t="shared" si="296"/>
        <v>0</v>
      </c>
      <c r="H95" s="28">
        <f t="shared" si="296"/>
        <v>7208.7</v>
      </c>
      <c r="I95" s="29">
        <f t="shared" si="296"/>
        <v>0</v>
      </c>
      <c r="J95" s="28">
        <f t="shared" si="296"/>
        <v>7208.7</v>
      </c>
      <c r="K95" s="28">
        <f t="shared" si="296"/>
        <v>0</v>
      </c>
      <c r="L95" s="28">
        <f t="shared" si="296"/>
        <v>7208.7</v>
      </c>
      <c r="M95" s="28">
        <f t="shared" ref="M95:V95" si="297">M96</f>
        <v>6952.8</v>
      </c>
      <c r="N95" s="28">
        <f t="shared" ref="N95:T95" si="298">N96</f>
        <v>0</v>
      </c>
      <c r="O95" s="28">
        <f t="shared" ref="O95:U95" si="299">O96</f>
        <v>6952.8</v>
      </c>
      <c r="P95" s="28">
        <f t="shared" si="298"/>
        <v>0</v>
      </c>
      <c r="Q95" s="28">
        <f t="shared" si="299"/>
        <v>6952.8</v>
      </c>
      <c r="R95" s="28">
        <f t="shared" si="298"/>
        <v>0</v>
      </c>
      <c r="S95" s="28">
        <f t="shared" si="299"/>
        <v>6952.8</v>
      </c>
      <c r="T95" s="28">
        <f t="shared" si="298"/>
        <v>0</v>
      </c>
      <c r="U95" s="28">
        <f t="shared" si="299"/>
        <v>6952.8</v>
      </c>
      <c r="V95" s="28">
        <f t="shared" si="297"/>
        <v>6824.7</v>
      </c>
      <c r="W95" s="28">
        <f t="shared" ref="W95:AC95" si="300">W96</f>
        <v>0</v>
      </c>
      <c r="X95" s="28">
        <f t="shared" ref="X95:AD95" si="301">X96</f>
        <v>6824.7</v>
      </c>
      <c r="Y95" s="28">
        <f t="shared" si="300"/>
        <v>0</v>
      </c>
      <c r="Z95" s="28">
        <f t="shared" si="301"/>
        <v>6824.7</v>
      </c>
      <c r="AA95" s="28">
        <f t="shared" si="300"/>
        <v>0</v>
      </c>
      <c r="AB95" s="28">
        <f t="shared" si="301"/>
        <v>6824.7</v>
      </c>
      <c r="AC95" s="28">
        <f t="shared" si="300"/>
        <v>0</v>
      </c>
      <c r="AD95" s="28">
        <f t="shared" si="301"/>
        <v>6824.7</v>
      </c>
    </row>
    <row r="96" spans="1:30" ht="31.5" outlineLevel="7" x14ac:dyDescent="0.2">
      <c r="A96" s="30" t="s">
        <v>223</v>
      </c>
      <c r="B96" s="30" t="s">
        <v>41</v>
      </c>
      <c r="C96" s="38" t="s">
        <v>42</v>
      </c>
      <c r="D96" s="32">
        <v>7208.7</v>
      </c>
      <c r="E96" s="32"/>
      <c r="F96" s="32">
        <f>SUM(D96:E96)</f>
        <v>7208.7</v>
      </c>
      <c r="G96" s="32"/>
      <c r="H96" s="32">
        <f>SUM(F96:G96)</f>
        <v>7208.7</v>
      </c>
      <c r="I96" s="33"/>
      <c r="J96" s="32">
        <f>SUM(H96:I96)</f>
        <v>7208.7</v>
      </c>
      <c r="K96" s="32"/>
      <c r="L96" s="32">
        <f>SUM(J96:K96)</f>
        <v>7208.7</v>
      </c>
      <c r="M96" s="34">
        <v>6952.8</v>
      </c>
      <c r="N96" s="32"/>
      <c r="O96" s="32">
        <f>SUM(M96:N96)</f>
        <v>6952.8</v>
      </c>
      <c r="P96" s="32"/>
      <c r="Q96" s="32">
        <f>SUM(O96:P96)</f>
        <v>6952.8</v>
      </c>
      <c r="R96" s="32"/>
      <c r="S96" s="32">
        <f>SUM(Q96:R96)</f>
        <v>6952.8</v>
      </c>
      <c r="T96" s="32"/>
      <c r="U96" s="32">
        <f>SUM(S96:T96)</f>
        <v>6952.8</v>
      </c>
      <c r="V96" s="34">
        <v>6824.7</v>
      </c>
      <c r="W96" s="32"/>
      <c r="X96" s="32">
        <f>SUM(V96:W96)</f>
        <v>6824.7</v>
      </c>
      <c r="Y96" s="32"/>
      <c r="Z96" s="32">
        <f>SUM(X96:Y96)</f>
        <v>6824.7</v>
      </c>
      <c r="AA96" s="32"/>
      <c r="AB96" s="32">
        <f>SUM(Z96:AA96)</f>
        <v>6824.7</v>
      </c>
      <c r="AC96" s="32"/>
      <c r="AD96" s="32">
        <f>SUM(AB96:AC96)</f>
        <v>6824.7</v>
      </c>
    </row>
    <row r="97" spans="1:30" ht="47.25" outlineLevel="7" x14ac:dyDescent="0.2">
      <c r="A97" s="26" t="s">
        <v>529</v>
      </c>
      <c r="B97" s="26"/>
      <c r="C97" s="27" t="s">
        <v>530</v>
      </c>
      <c r="D97" s="28">
        <f>D98</f>
        <v>51746.7</v>
      </c>
      <c r="E97" s="28">
        <f t="shared" ref="E97:L97" si="302">E98</f>
        <v>0</v>
      </c>
      <c r="F97" s="28">
        <f t="shared" si="302"/>
        <v>51746.7</v>
      </c>
      <c r="G97" s="28">
        <f t="shared" si="302"/>
        <v>0</v>
      </c>
      <c r="H97" s="28">
        <f t="shared" si="302"/>
        <v>51746.7</v>
      </c>
      <c r="I97" s="29">
        <f t="shared" si="302"/>
        <v>0</v>
      </c>
      <c r="J97" s="28">
        <f t="shared" si="302"/>
        <v>51746.7</v>
      </c>
      <c r="K97" s="28">
        <f t="shared" si="302"/>
        <v>0</v>
      </c>
      <c r="L97" s="28">
        <f t="shared" si="302"/>
        <v>51746.7</v>
      </c>
      <c r="M97" s="28">
        <f t="shared" ref="M97:V97" si="303">M98</f>
        <v>51746.7</v>
      </c>
      <c r="N97" s="28">
        <f t="shared" ref="N97:T97" si="304">N98</f>
        <v>0</v>
      </c>
      <c r="O97" s="28">
        <f t="shared" ref="O97:U97" si="305">O98</f>
        <v>51746.7</v>
      </c>
      <c r="P97" s="28">
        <f t="shared" si="304"/>
        <v>0</v>
      </c>
      <c r="Q97" s="28">
        <f t="shared" si="305"/>
        <v>51746.7</v>
      </c>
      <c r="R97" s="28">
        <f t="shared" si="304"/>
        <v>0</v>
      </c>
      <c r="S97" s="28">
        <f t="shared" si="305"/>
        <v>51746.7</v>
      </c>
      <c r="T97" s="28">
        <f t="shared" si="304"/>
        <v>0</v>
      </c>
      <c r="U97" s="28">
        <f t="shared" si="305"/>
        <v>51746.7</v>
      </c>
      <c r="V97" s="28">
        <f t="shared" si="303"/>
        <v>51746.7</v>
      </c>
      <c r="W97" s="28">
        <f t="shared" ref="W97:AC97" si="306">W98</f>
        <v>0</v>
      </c>
      <c r="X97" s="28">
        <f t="shared" ref="X97:AD97" si="307">X98</f>
        <v>51746.7</v>
      </c>
      <c r="Y97" s="28">
        <f t="shared" si="306"/>
        <v>0</v>
      </c>
      <c r="Z97" s="28">
        <f t="shared" si="307"/>
        <v>51746.7</v>
      </c>
      <c r="AA97" s="28">
        <f t="shared" si="306"/>
        <v>0</v>
      </c>
      <c r="AB97" s="28">
        <f t="shared" si="307"/>
        <v>51746.7</v>
      </c>
      <c r="AC97" s="28">
        <f t="shared" si="306"/>
        <v>0</v>
      </c>
      <c r="AD97" s="28">
        <f t="shared" si="307"/>
        <v>51746.7</v>
      </c>
    </row>
    <row r="98" spans="1:30" ht="31.5" outlineLevel="7" x14ac:dyDescent="0.2">
      <c r="A98" s="30" t="s">
        <v>529</v>
      </c>
      <c r="B98" s="30" t="s">
        <v>41</v>
      </c>
      <c r="C98" s="38" t="s">
        <v>42</v>
      </c>
      <c r="D98" s="32">
        <v>51746.7</v>
      </c>
      <c r="E98" s="32"/>
      <c r="F98" s="32">
        <f>SUM(D98:E98)</f>
        <v>51746.7</v>
      </c>
      <c r="G98" s="32"/>
      <c r="H98" s="32">
        <f>SUM(F98:G98)</f>
        <v>51746.7</v>
      </c>
      <c r="I98" s="33"/>
      <c r="J98" s="32">
        <f>SUM(H98:I98)</f>
        <v>51746.7</v>
      </c>
      <c r="K98" s="32"/>
      <c r="L98" s="32">
        <f>SUM(J98:K98)</f>
        <v>51746.7</v>
      </c>
      <c r="M98" s="32">
        <v>51746.7</v>
      </c>
      <c r="N98" s="32"/>
      <c r="O98" s="32">
        <f>SUM(M98:N98)</f>
        <v>51746.7</v>
      </c>
      <c r="P98" s="32"/>
      <c r="Q98" s="32">
        <f>SUM(O98:P98)</f>
        <v>51746.7</v>
      </c>
      <c r="R98" s="32"/>
      <c r="S98" s="32">
        <f>SUM(Q98:R98)</f>
        <v>51746.7</v>
      </c>
      <c r="T98" s="32"/>
      <c r="U98" s="32">
        <f>SUM(S98:T98)</f>
        <v>51746.7</v>
      </c>
      <c r="V98" s="32">
        <v>51746.7</v>
      </c>
      <c r="W98" s="32"/>
      <c r="X98" s="32">
        <f>SUM(V98:W98)</f>
        <v>51746.7</v>
      </c>
      <c r="Y98" s="32"/>
      <c r="Z98" s="32">
        <f>SUM(X98:Y98)</f>
        <v>51746.7</v>
      </c>
      <c r="AA98" s="32"/>
      <c r="AB98" s="32">
        <f>SUM(Z98:AA98)</f>
        <v>51746.7</v>
      </c>
      <c r="AC98" s="32"/>
      <c r="AD98" s="32">
        <f>SUM(AB98:AC98)</f>
        <v>51746.7</v>
      </c>
    </row>
    <row r="99" spans="1:30" ht="46.5" customHeight="1" outlineLevel="5" x14ac:dyDescent="0.2">
      <c r="A99" s="26" t="s">
        <v>531</v>
      </c>
      <c r="B99" s="26"/>
      <c r="C99" s="27" t="s">
        <v>532</v>
      </c>
      <c r="D99" s="28">
        <f>D100</f>
        <v>97015.8</v>
      </c>
      <c r="E99" s="28">
        <f t="shared" ref="E99:L99" si="308">E100</f>
        <v>0</v>
      </c>
      <c r="F99" s="28">
        <f t="shared" si="308"/>
        <v>97015.8</v>
      </c>
      <c r="G99" s="28">
        <f t="shared" si="308"/>
        <v>0</v>
      </c>
      <c r="H99" s="28">
        <f t="shared" si="308"/>
        <v>97015.8</v>
      </c>
      <c r="I99" s="29">
        <f t="shared" si="308"/>
        <v>0</v>
      </c>
      <c r="J99" s="28">
        <f t="shared" si="308"/>
        <v>97015.8</v>
      </c>
      <c r="K99" s="28">
        <f t="shared" si="308"/>
        <v>0</v>
      </c>
      <c r="L99" s="28">
        <f t="shared" si="308"/>
        <v>97015.8</v>
      </c>
      <c r="M99" s="28">
        <f t="shared" ref="M99:V99" si="309">M100</f>
        <v>97369.1</v>
      </c>
      <c r="N99" s="28">
        <f t="shared" ref="N99:T99" si="310">N100</f>
        <v>0</v>
      </c>
      <c r="O99" s="28">
        <f t="shared" ref="O99:U99" si="311">O100</f>
        <v>97369.1</v>
      </c>
      <c r="P99" s="28">
        <f t="shared" si="310"/>
        <v>0</v>
      </c>
      <c r="Q99" s="28">
        <f t="shared" si="311"/>
        <v>97369.1</v>
      </c>
      <c r="R99" s="28">
        <f t="shared" si="310"/>
        <v>0</v>
      </c>
      <c r="S99" s="28">
        <f t="shared" si="311"/>
        <v>97369.1</v>
      </c>
      <c r="T99" s="28">
        <f t="shared" si="310"/>
        <v>0</v>
      </c>
      <c r="U99" s="28">
        <f t="shared" si="311"/>
        <v>97369.1</v>
      </c>
      <c r="V99" s="28">
        <f t="shared" si="309"/>
        <v>95100.5</v>
      </c>
      <c r="W99" s="28">
        <f t="shared" ref="W99:AC99" si="312">W100</f>
        <v>0</v>
      </c>
      <c r="X99" s="28">
        <f t="shared" ref="X99:AD99" si="313">X100</f>
        <v>95100.5</v>
      </c>
      <c r="Y99" s="28">
        <f t="shared" si="312"/>
        <v>0</v>
      </c>
      <c r="Z99" s="28">
        <f t="shared" si="313"/>
        <v>95100.5</v>
      </c>
      <c r="AA99" s="28">
        <f t="shared" si="312"/>
        <v>0</v>
      </c>
      <c r="AB99" s="28">
        <f t="shared" si="313"/>
        <v>95100.5</v>
      </c>
      <c r="AC99" s="28">
        <f t="shared" si="312"/>
        <v>0</v>
      </c>
      <c r="AD99" s="28">
        <f t="shared" si="313"/>
        <v>95100.5</v>
      </c>
    </row>
    <row r="100" spans="1:30" ht="31.5" outlineLevel="7" x14ac:dyDescent="0.2">
      <c r="A100" s="30" t="s">
        <v>531</v>
      </c>
      <c r="B100" s="30" t="s">
        <v>41</v>
      </c>
      <c r="C100" s="38" t="s">
        <v>42</v>
      </c>
      <c r="D100" s="32">
        <v>97015.8</v>
      </c>
      <c r="E100" s="32"/>
      <c r="F100" s="32">
        <f>SUM(D100:E100)</f>
        <v>97015.8</v>
      </c>
      <c r="G100" s="32"/>
      <c r="H100" s="32">
        <f>SUM(F100:G100)</f>
        <v>97015.8</v>
      </c>
      <c r="I100" s="33"/>
      <c r="J100" s="32">
        <f>SUM(H100:I100)</f>
        <v>97015.8</v>
      </c>
      <c r="K100" s="32"/>
      <c r="L100" s="32">
        <f>SUM(J100:K100)</f>
        <v>97015.8</v>
      </c>
      <c r="M100" s="32">
        <v>97369.1</v>
      </c>
      <c r="N100" s="32"/>
      <c r="O100" s="32">
        <f>SUM(M100:N100)</f>
        <v>97369.1</v>
      </c>
      <c r="P100" s="32"/>
      <c r="Q100" s="32">
        <f>SUM(O100:P100)</f>
        <v>97369.1</v>
      </c>
      <c r="R100" s="32"/>
      <c r="S100" s="32">
        <f>SUM(Q100:R100)</f>
        <v>97369.1</v>
      </c>
      <c r="T100" s="32"/>
      <c r="U100" s="32">
        <f>SUM(S100:T100)</f>
        <v>97369.1</v>
      </c>
      <c r="V100" s="32">
        <v>95100.5</v>
      </c>
      <c r="W100" s="32"/>
      <c r="X100" s="32">
        <f>SUM(V100:W100)</f>
        <v>95100.5</v>
      </c>
      <c r="Y100" s="32"/>
      <c r="Z100" s="32">
        <f>SUM(X100:Y100)</f>
        <v>95100.5</v>
      </c>
      <c r="AA100" s="32"/>
      <c r="AB100" s="32">
        <f>SUM(Z100:AA100)</f>
        <v>95100.5</v>
      </c>
      <c r="AC100" s="32"/>
      <c r="AD100" s="32">
        <f>SUM(AB100:AC100)</f>
        <v>95100.5</v>
      </c>
    </row>
    <row r="101" spans="1:30" ht="31.5" outlineLevel="5" x14ac:dyDescent="0.2">
      <c r="A101" s="22" t="s">
        <v>534</v>
      </c>
      <c r="B101" s="22"/>
      <c r="C101" s="40" t="s">
        <v>535</v>
      </c>
      <c r="D101" s="36">
        <f>D102</f>
        <v>1618.3</v>
      </c>
      <c r="E101" s="36">
        <f t="shared" ref="E101:L102" si="314">E102</f>
        <v>0</v>
      </c>
      <c r="F101" s="36">
        <f t="shared" si="314"/>
        <v>1618.3</v>
      </c>
      <c r="G101" s="36">
        <f t="shared" si="314"/>
        <v>0</v>
      </c>
      <c r="H101" s="36">
        <f t="shared" si="314"/>
        <v>1618.3</v>
      </c>
      <c r="I101" s="37">
        <f t="shared" si="314"/>
        <v>0</v>
      </c>
      <c r="J101" s="36">
        <f t="shared" si="314"/>
        <v>1618.3</v>
      </c>
      <c r="K101" s="36">
        <f t="shared" si="314"/>
        <v>0</v>
      </c>
      <c r="L101" s="36">
        <f t="shared" si="314"/>
        <v>1618.3</v>
      </c>
      <c r="M101" s="36">
        <f t="shared" ref="M101:V102" si="315">M102</f>
        <v>1956.6</v>
      </c>
      <c r="N101" s="36">
        <f t="shared" ref="N101:T102" si="316">N102</f>
        <v>0</v>
      </c>
      <c r="O101" s="36">
        <f t="shared" ref="O101:U102" si="317">O102</f>
        <v>1956.6</v>
      </c>
      <c r="P101" s="36">
        <f t="shared" si="316"/>
        <v>0</v>
      </c>
      <c r="Q101" s="36">
        <f t="shared" si="317"/>
        <v>1956.6</v>
      </c>
      <c r="R101" s="36">
        <f t="shared" si="316"/>
        <v>0</v>
      </c>
      <c r="S101" s="36">
        <f t="shared" si="317"/>
        <v>1956.6</v>
      </c>
      <c r="T101" s="36">
        <f t="shared" si="316"/>
        <v>0</v>
      </c>
      <c r="U101" s="36">
        <f t="shared" si="317"/>
        <v>1956.6</v>
      </c>
      <c r="V101" s="36">
        <f t="shared" si="315"/>
        <v>1956.6</v>
      </c>
      <c r="W101" s="36">
        <f t="shared" ref="W101:AC102" si="318">W102</f>
        <v>0</v>
      </c>
      <c r="X101" s="36">
        <f t="shared" ref="X101:AD102" si="319">X102</f>
        <v>1956.6</v>
      </c>
      <c r="Y101" s="36">
        <f t="shared" si="318"/>
        <v>0</v>
      </c>
      <c r="Z101" s="36">
        <f t="shared" si="319"/>
        <v>1956.6</v>
      </c>
      <c r="AA101" s="36">
        <f t="shared" si="318"/>
        <v>0</v>
      </c>
      <c r="AB101" s="36">
        <f t="shared" si="319"/>
        <v>1956.6</v>
      </c>
      <c r="AC101" s="36">
        <f t="shared" si="318"/>
        <v>0</v>
      </c>
      <c r="AD101" s="36">
        <f t="shared" si="319"/>
        <v>1956.6</v>
      </c>
    </row>
    <row r="102" spans="1:30" ht="63" outlineLevel="7" x14ac:dyDescent="0.2">
      <c r="A102" s="22" t="s">
        <v>536</v>
      </c>
      <c r="B102" s="22"/>
      <c r="C102" s="40" t="s">
        <v>552</v>
      </c>
      <c r="D102" s="36">
        <f>D103</f>
        <v>1618.3</v>
      </c>
      <c r="E102" s="36">
        <f t="shared" si="314"/>
        <v>0</v>
      </c>
      <c r="F102" s="36">
        <f t="shared" si="314"/>
        <v>1618.3</v>
      </c>
      <c r="G102" s="36">
        <f t="shared" si="314"/>
        <v>0</v>
      </c>
      <c r="H102" s="36">
        <f t="shared" si="314"/>
        <v>1618.3</v>
      </c>
      <c r="I102" s="37">
        <f t="shared" si="314"/>
        <v>0</v>
      </c>
      <c r="J102" s="36">
        <f t="shared" si="314"/>
        <v>1618.3</v>
      </c>
      <c r="K102" s="36">
        <f t="shared" si="314"/>
        <v>0</v>
      </c>
      <c r="L102" s="36">
        <f t="shared" si="314"/>
        <v>1618.3</v>
      </c>
      <c r="M102" s="36">
        <f t="shared" si="315"/>
        <v>1956.6</v>
      </c>
      <c r="N102" s="36">
        <f t="shared" si="316"/>
        <v>0</v>
      </c>
      <c r="O102" s="36">
        <f t="shared" si="317"/>
        <v>1956.6</v>
      </c>
      <c r="P102" s="36">
        <f t="shared" si="316"/>
        <v>0</v>
      </c>
      <c r="Q102" s="36">
        <f t="shared" si="317"/>
        <v>1956.6</v>
      </c>
      <c r="R102" s="36">
        <f t="shared" si="316"/>
        <v>0</v>
      </c>
      <c r="S102" s="36">
        <f t="shared" si="317"/>
        <v>1956.6</v>
      </c>
      <c r="T102" s="36">
        <f t="shared" si="316"/>
        <v>0</v>
      </c>
      <c r="U102" s="36">
        <f t="shared" si="317"/>
        <v>1956.6</v>
      </c>
      <c r="V102" s="36">
        <f t="shared" si="315"/>
        <v>1956.6</v>
      </c>
      <c r="W102" s="36">
        <f t="shared" si="318"/>
        <v>0</v>
      </c>
      <c r="X102" s="36">
        <f t="shared" si="319"/>
        <v>1956.6</v>
      </c>
      <c r="Y102" s="36">
        <f t="shared" si="318"/>
        <v>0</v>
      </c>
      <c r="Z102" s="36">
        <f t="shared" si="319"/>
        <v>1956.6</v>
      </c>
      <c r="AA102" s="36">
        <f t="shared" si="318"/>
        <v>0</v>
      </c>
      <c r="AB102" s="36">
        <f t="shared" si="319"/>
        <v>1956.6</v>
      </c>
      <c r="AC102" s="36">
        <f t="shared" si="318"/>
        <v>0</v>
      </c>
      <c r="AD102" s="36">
        <f t="shared" si="319"/>
        <v>1956.6</v>
      </c>
    </row>
    <row r="103" spans="1:30" ht="31.5" outlineLevel="7" x14ac:dyDescent="0.2">
      <c r="A103" s="41" t="s">
        <v>536</v>
      </c>
      <c r="B103" s="41" t="s">
        <v>41</v>
      </c>
      <c r="C103" s="42" t="s">
        <v>42</v>
      </c>
      <c r="D103" s="32">
        <v>1618.3</v>
      </c>
      <c r="E103" s="32"/>
      <c r="F103" s="32">
        <f>SUM(D103:E103)</f>
        <v>1618.3</v>
      </c>
      <c r="G103" s="32"/>
      <c r="H103" s="32">
        <f>SUM(F103:G103)</f>
        <v>1618.3</v>
      </c>
      <c r="I103" s="33"/>
      <c r="J103" s="32">
        <f>SUM(H103:I103)</f>
        <v>1618.3</v>
      </c>
      <c r="K103" s="32"/>
      <c r="L103" s="32">
        <f>SUM(J103:K103)</f>
        <v>1618.3</v>
      </c>
      <c r="M103" s="32">
        <v>1956.6</v>
      </c>
      <c r="N103" s="32"/>
      <c r="O103" s="32">
        <f>SUM(M103:N103)</f>
        <v>1956.6</v>
      </c>
      <c r="P103" s="32"/>
      <c r="Q103" s="32">
        <f>SUM(O103:P103)</f>
        <v>1956.6</v>
      </c>
      <c r="R103" s="32"/>
      <c r="S103" s="32">
        <f>SUM(Q103:R103)</f>
        <v>1956.6</v>
      </c>
      <c r="T103" s="32"/>
      <c r="U103" s="32">
        <f>SUM(S103:T103)</f>
        <v>1956.6</v>
      </c>
      <c r="V103" s="32">
        <v>1956.6</v>
      </c>
      <c r="W103" s="32"/>
      <c r="X103" s="32">
        <f>SUM(V103:W103)</f>
        <v>1956.6</v>
      </c>
      <c r="Y103" s="32"/>
      <c r="Z103" s="32">
        <f>SUM(X103:Y103)</f>
        <v>1956.6</v>
      </c>
      <c r="AA103" s="32"/>
      <c r="AB103" s="32">
        <f>SUM(Z103:AA103)</f>
        <v>1956.6</v>
      </c>
      <c r="AC103" s="32"/>
      <c r="AD103" s="32">
        <f>SUM(AB103:AC103)</f>
        <v>1956.6</v>
      </c>
    </row>
    <row r="104" spans="1:30" ht="31.5" outlineLevel="7" x14ac:dyDescent="0.2">
      <c r="A104" s="26" t="s">
        <v>111</v>
      </c>
      <c r="B104" s="26"/>
      <c r="C104" s="27" t="s">
        <v>636</v>
      </c>
      <c r="D104" s="28">
        <f>D105+D120+D140+D146+D132</f>
        <v>347059.80000000005</v>
      </c>
      <c r="E104" s="28">
        <f t="shared" ref="E104:F104" si="320">E105+E120+E140+E146+E132</f>
        <v>0</v>
      </c>
      <c r="F104" s="28">
        <f t="shared" si="320"/>
        <v>347059.80000000005</v>
      </c>
      <c r="G104" s="28">
        <f t="shared" ref="G104:H104" si="321">G105+G120+G140+G146+G132</f>
        <v>0</v>
      </c>
      <c r="H104" s="28">
        <f t="shared" si="321"/>
        <v>347059.80000000005</v>
      </c>
      <c r="I104" s="29">
        <f t="shared" ref="I104:J104" si="322">I105+I120+I140+I146+I132</f>
        <v>55415.281670000004</v>
      </c>
      <c r="J104" s="28">
        <f t="shared" si="322"/>
        <v>402475.08167000004</v>
      </c>
      <c r="K104" s="28">
        <f t="shared" ref="K104:L104" si="323">K105+K120+K140+K146+K132</f>
        <v>20908.270809999998</v>
      </c>
      <c r="L104" s="28">
        <f t="shared" si="323"/>
        <v>423383.35248</v>
      </c>
      <c r="M104" s="28">
        <f>M105+M120+M140+M146+M132</f>
        <v>337131.80000000005</v>
      </c>
      <c r="N104" s="28">
        <f t="shared" ref="N104:P104" si="324">N105+N120+N140+N146+N132</f>
        <v>-610</v>
      </c>
      <c r="O104" s="28">
        <f t="shared" ref="O104:R104" si="325">O105+O120+O140+O146+O132</f>
        <v>336521.80000000005</v>
      </c>
      <c r="P104" s="28">
        <f t="shared" si="324"/>
        <v>0</v>
      </c>
      <c r="Q104" s="28">
        <f t="shared" si="325"/>
        <v>336521.80000000005</v>
      </c>
      <c r="R104" s="28">
        <f t="shared" si="325"/>
        <v>0</v>
      </c>
      <c r="S104" s="28">
        <f t="shared" ref="S104:T104" si="326">S105+S120+S140+S146+S132</f>
        <v>336521.80000000005</v>
      </c>
      <c r="T104" s="28">
        <f t="shared" si="326"/>
        <v>0</v>
      </c>
      <c r="U104" s="28">
        <f t="shared" ref="U104" si="327">U105+U120+U140+U146+U132</f>
        <v>336521.80000000005</v>
      </c>
      <c r="V104" s="28">
        <f>V105+V120+V140+V146+V132</f>
        <v>317520.40000000002</v>
      </c>
      <c r="W104" s="28">
        <f t="shared" ref="W104:Y104" si="328">W105+W120+W140+W146+W132</f>
        <v>0</v>
      </c>
      <c r="X104" s="28">
        <f t="shared" ref="X104:AA104" si="329">X105+X120+X140+X146+X132</f>
        <v>317520.40000000002</v>
      </c>
      <c r="Y104" s="28">
        <f t="shared" si="328"/>
        <v>0</v>
      </c>
      <c r="Z104" s="28">
        <f t="shared" si="329"/>
        <v>317520.40000000002</v>
      </c>
      <c r="AA104" s="28">
        <f t="shared" si="329"/>
        <v>0</v>
      </c>
      <c r="AB104" s="28">
        <f t="shared" ref="AB104:AC104" si="330">AB105+AB120+AB140+AB146+AB132</f>
        <v>317520.40000000002</v>
      </c>
      <c r="AC104" s="28">
        <f t="shared" si="330"/>
        <v>0</v>
      </c>
      <c r="AD104" s="28">
        <f t="shared" ref="AD104" si="331">AD105+AD120+AD140+AD146+AD132</f>
        <v>317520.40000000002</v>
      </c>
    </row>
    <row r="105" spans="1:30" ht="31.5" outlineLevel="7" x14ac:dyDescent="0.2">
      <c r="A105" s="26" t="s">
        <v>164</v>
      </c>
      <c r="B105" s="26"/>
      <c r="C105" s="27" t="s">
        <v>693</v>
      </c>
      <c r="D105" s="28">
        <f>D106</f>
        <v>23274.799999999996</v>
      </c>
      <c r="E105" s="28">
        <f t="shared" ref="E105:L105" si="332">E106</f>
        <v>0</v>
      </c>
      <c r="F105" s="28">
        <f t="shared" si="332"/>
        <v>23274.799999999996</v>
      </c>
      <c r="G105" s="28">
        <f t="shared" si="332"/>
        <v>0</v>
      </c>
      <c r="H105" s="28">
        <f t="shared" si="332"/>
        <v>23274.799999999996</v>
      </c>
      <c r="I105" s="29">
        <f t="shared" si="332"/>
        <v>8561.5259999999998</v>
      </c>
      <c r="J105" s="28">
        <f t="shared" si="332"/>
        <v>31836.325999999994</v>
      </c>
      <c r="K105" s="28">
        <f t="shared" si="332"/>
        <v>0</v>
      </c>
      <c r="L105" s="28">
        <f t="shared" si="332"/>
        <v>31836.325999999994</v>
      </c>
      <c r="M105" s="28">
        <f t="shared" ref="M105:V105" si="333">M106</f>
        <v>26340.999999999996</v>
      </c>
      <c r="N105" s="28">
        <f t="shared" ref="N105:T105" si="334">N106</f>
        <v>-610</v>
      </c>
      <c r="O105" s="28">
        <f t="shared" ref="O105:U105" si="335">O106</f>
        <v>25730.999999999996</v>
      </c>
      <c r="P105" s="28">
        <f t="shared" si="334"/>
        <v>0</v>
      </c>
      <c r="Q105" s="28">
        <f t="shared" si="335"/>
        <v>25730.999999999996</v>
      </c>
      <c r="R105" s="28">
        <f t="shared" si="334"/>
        <v>0</v>
      </c>
      <c r="S105" s="28">
        <f t="shared" si="335"/>
        <v>25730.999999999996</v>
      </c>
      <c r="T105" s="28">
        <f t="shared" si="334"/>
        <v>0</v>
      </c>
      <c r="U105" s="28">
        <f t="shared" si="335"/>
        <v>25730.999999999996</v>
      </c>
      <c r="V105" s="28">
        <f t="shared" si="333"/>
        <v>6564.6</v>
      </c>
      <c r="W105" s="28">
        <f t="shared" ref="W105:AC105" si="336">W106</f>
        <v>0</v>
      </c>
      <c r="X105" s="28">
        <f t="shared" ref="X105:AD105" si="337">X106</f>
        <v>6564.6</v>
      </c>
      <c r="Y105" s="28">
        <f t="shared" si="336"/>
        <v>0</v>
      </c>
      <c r="Z105" s="28">
        <f t="shared" si="337"/>
        <v>6564.6</v>
      </c>
      <c r="AA105" s="28">
        <f t="shared" si="336"/>
        <v>0</v>
      </c>
      <c r="AB105" s="28">
        <f t="shared" si="337"/>
        <v>6564.6</v>
      </c>
      <c r="AC105" s="28">
        <f t="shared" si="336"/>
        <v>0</v>
      </c>
      <c r="AD105" s="28">
        <f t="shared" si="337"/>
        <v>6564.6</v>
      </c>
    </row>
    <row r="106" spans="1:30" ht="31.5" outlineLevel="2" x14ac:dyDescent="0.2">
      <c r="A106" s="26" t="s">
        <v>165</v>
      </c>
      <c r="B106" s="26"/>
      <c r="C106" s="27" t="s">
        <v>317</v>
      </c>
      <c r="D106" s="28">
        <f>D111+D114+D116+D109+D107+D118</f>
        <v>23274.799999999996</v>
      </c>
      <c r="E106" s="28">
        <f t="shared" ref="E106:F106" si="338">E111+E114+E116+E109+E107+E118</f>
        <v>0</v>
      </c>
      <c r="F106" s="28">
        <f t="shared" si="338"/>
        <v>23274.799999999996</v>
      </c>
      <c r="G106" s="28">
        <f t="shared" ref="G106:H106" si="339">G111+G114+G116+G109+G107+G118</f>
        <v>0</v>
      </c>
      <c r="H106" s="28">
        <f t="shared" si="339"/>
        <v>23274.799999999996</v>
      </c>
      <c r="I106" s="29">
        <f t="shared" ref="I106:J106" si="340">I111+I114+I116+I109+I107+I118</f>
        <v>8561.5259999999998</v>
      </c>
      <c r="J106" s="28">
        <f t="shared" si="340"/>
        <v>31836.325999999994</v>
      </c>
      <c r="K106" s="28">
        <f t="shared" ref="K106:L106" si="341">K111+K114+K116+K109+K107+K118</f>
        <v>0</v>
      </c>
      <c r="L106" s="28">
        <f t="shared" si="341"/>
        <v>31836.325999999994</v>
      </c>
      <c r="M106" s="28">
        <f t="shared" ref="M106:V106" si="342">M111+M114+M116+M109+M107+M118</f>
        <v>26340.999999999996</v>
      </c>
      <c r="N106" s="28">
        <f t="shared" ref="N106:P106" si="343">N111+N114+N116+N109+N107+N118</f>
        <v>-610</v>
      </c>
      <c r="O106" s="28">
        <f t="shared" ref="O106:R106" si="344">O111+O114+O116+O109+O107+O118</f>
        <v>25730.999999999996</v>
      </c>
      <c r="P106" s="28">
        <f t="shared" si="343"/>
        <v>0</v>
      </c>
      <c r="Q106" s="28">
        <f t="shared" si="344"/>
        <v>25730.999999999996</v>
      </c>
      <c r="R106" s="28">
        <f t="shared" si="344"/>
        <v>0</v>
      </c>
      <c r="S106" s="28">
        <f t="shared" ref="S106:T106" si="345">S111+S114+S116+S109+S107+S118</f>
        <v>25730.999999999996</v>
      </c>
      <c r="T106" s="28">
        <f t="shared" si="345"/>
        <v>0</v>
      </c>
      <c r="U106" s="28">
        <f t="shared" ref="U106" si="346">U111+U114+U116+U109+U107+U118</f>
        <v>25730.999999999996</v>
      </c>
      <c r="V106" s="28">
        <f t="shared" si="342"/>
        <v>6564.6</v>
      </c>
      <c r="W106" s="28">
        <f t="shared" ref="W106:Z106" si="347">W111+W114+W116+W109+W107+W118</f>
        <v>0</v>
      </c>
      <c r="X106" s="28">
        <f t="shared" ref="X106" si="348">X111+X114+X116+X109+X107+X118</f>
        <v>6564.6</v>
      </c>
      <c r="Y106" s="28">
        <f t="shared" si="347"/>
        <v>0</v>
      </c>
      <c r="Z106" s="28">
        <f t="shared" si="347"/>
        <v>6564.6</v>
      </c>
      <c r="AA106" s="28">
        <f t="shared" ref="AA106:AB106" si="349">AA111+AA114+AA116+AA109+AA107+AA118</f>
        <v>0</v>
      </c>
      <c r="AB106" s="28">
        <f t="shared" si="349"/>
        <v>6564.6</v>
      </c>
      <c r="AC106" s="28">
        <f t="shared" ref="AC106:AD106" si="350">AC111+AC114+AC116+AC109+AC107+AC118</f>
        <v>0</v>
      </c>
      <c r="AD106" s="28">
        <f t="shared" si="350"/>
        <v>6564.6</v>
      </c>
    </row>
    <row r="107" spans="1:30" ht="31.5" outlineLevel="3" x14ac:dyDescent="0.2">
      <c r="A107" s="22" t="s">
        <v>166</v>
      </c>
      <c r="B107" s="22"/>
      <c r="C107" s="40" t="s">
        <v>9</v>
      </c>
      <c r="D107" s="36">
        <f>D108</f>
        <v>150</v>
      </c>
      <c r="E107" s="36">
        <f t="shared" ref="E107:L107" si="351">E108</f>
        <v>0</v>
      </c>
      <c r="F107" s="36">
        <f t="shared" si="351"/>
        <v>150</v>
      </c>
      <c r="G107" s="36">
        <f t="shared" si="351"/>
        <v>0</v>
      </c>
      <c r="H107" s="36">
        <f t="shared" si="351"/>
        <v>150</v>
      </c>
      <c r="I107" s="37">
        <f t="shared" si="351"/>
        <v>0</v>
      </c>
      <c r="J107" s="36">
        <f t="shared" si="351"/>
        <v>150</v>
      </c>
      <c r="K107" s="36">
        <f t="shared" si="351"/>
        <v>0</v>
      </c>
      <c r="L107" s="36">
        <f t="shared" si="351"/>
        <v>150</v>
      </c>
      <c r="M107" s="36">
        <f t="shared" ref="M107:V107" si="352">M108</f>
        <v>150</v>
      </c>
      <c r="N107" s="36">
        <f t="shared" ref="N107:T107" si="353">N108</f>
        <v>0</v>
      </c>
      <c r="O107" s="36">
        <f t="shared" ref="O107:U107" si="354">O108</f>
        <v>150</v>
      </c>
      <c r="P107" s="36">
        <f t="shared" si="353"/>
        <v>0</v>
      </c>
      <c r="Q107" s="36">
        <f t="shared" si="354"/>
        <v>150</v>
      </c>
      <c r="R107" s="36">
        <f t="shared" si="353"/>
        <v>0</v>
      </c>
      <c r="S107" s="36">
        <f t="shared" si="354"/>
        <v>150</v>
      </c>
      <c r="T107" s="36">
        <f t="shared" si="353"/>
        <v>0</v>
      </c>
      <c r="U107" s="36">
        <f t="shared" si="354"/>
        <v>150</v>
      </c>
      <c r="V107" s="36">
        <f t="shared" si="352"/>
        <v>150</v>
      </c>
      <c r="W107" s="36">
        <f t="shared" ref="W107:AC107" si="355">W108</f>
        <v>0</v>
      </c>
      <c r="X107" s="36">
        <f t="shared" ref="X107:AD107" si="356">X108</f>
        <v>150</v>
      </c>
      <c r="Y107" s="36">
        <f t="shared" si="355"/>
        <v>0</v>
      </c>
      <c r="Z107" s="36">
        <f t="shared" si="356"/>
        <v>150</v>
      </c>
      <c r="AA107" s="36">
        <f t="shared" si="355"/>
        <v>0</v>
      </c>
      <c r="AB107" s="36">
        <f t="shared" si="356"/>
        <v>150</v>
      </c>
      <c r="AC107" s="36">
        <f t="shared" si="355"/>
        <v>0</v>
      </c>
      <c r="AD107" s="36">
        <f t="shared" si="356"/>
        <v>150</v>
      </c>
    </row>
    <row r="108" spans="1:30" ht="31.5" outlineLevel="4" x14ac:dyDescent="0.2">
      <c r="A108" s="41" t="s">
        <v>166</v>
      </c>
      <c r="B108" s="41" t="s">
        <v>6</v>
      </c>
      <c r="C108" s="42" t="s">
        <v>7</v>
      </c>
      <c r="D108" s="32">
        <v>150</v>
      </c>
      <c r="E108" s="32"/>
      <c r="F108" s="32">
        <f>SUM(D108:E108)</f>
        <v>150</v>
      </c>
      <c r="G108" s="32"/>
      <c r="H108" s="32">
        <f>SUM(F108:G108)</f>
        <v>150</v>
      </c>
      <c r="I108" s="33"/>
      <c r="J108" s="32">
        <f>SUM(H108:I108)</f>
        <v>150</v>
      </c>
      <c r="K108" s="32"/>
      <c r="L108" s="32">
        <f>SUM(J108:K108)</f>
        <v>150</v>
      </c>
      <c r="M108" s="34">
        <v>150</v>
      </c>
      <c r="N108" s="32"/>
      <c r="O108" s="32">
        <f>SUM(M108:N108)</f>
        <v>150</v>
      </c>
      <c r="P108" s="32"/>
      <c r="Q108" s="32">
        <f>SUM(O108:P108)</f>
        <v>150</v>
      </c>
      <c r="R108" s="32"/>
      <c r="S108" s="32">
        <f>SUM(Q108:R108)</f>
        <v>150</v>
      </c>
      <c r="T108" s="32"/>
      <c r="U108" s="32">
        <f>SUM(S108:T108)</f>
        <v>150</v>
      </c>
      <c r="V108" s="34">
        <v>150</v>
      </c>
      <c r="W108" s="32"/>
      <c r="X108" s="32">
        <f>SUM(V108:W108)</f>
        <v>150</v>
      </c>
      <c r="Y108" s="32"/>
      <c r="Z108" s="32">
        <f>SUM(X108:Y108)</f>
        <v>150</v>
      </c>
      <c r="AA108" s="32"/>
      <c r="AB108" s="32">
        <f>SUM(Z108:AA108)</f>
        <v>150</v>
      </c>
      <c r="AC108" s="32"/>
      <c r="AD108" s="32">
        <f>SUM(AB108:AC108)</f>
        <v>150</v>
      </c>
    </row>
    <row r="109" spans="1:30" ht="31.5" outlineLevel="4" x14ac:dyDescent="0.2">
      <c r="A109" s="26" t="s">
        <v>440</v>
      </c>
      <c r="B109" s="26"/>
      <c r="C109" s="50" t="s">
        <v>439</v>
      </c>
      <c r="D109" s="28">
        <f>D110</f>
        <v>17670.199999999997</v>
      </c>
      <c r="E109" s="28">
        <f t="shared" ref="E109:L109" si="357">E110</f>
        <v>200</v>
      </c>
      <c r="F109" s="28">
        <f t="shared" si="357"/>
        <v>17870.199999999997</v>
      </c>
      <c r="G109" s="28">
        <f t="shared" si="357"/>
        <v>0</v>
      </c>
      <c r="H109" s="28">
        <f t="shared" si="357"/>
        <v>17870.199999999997</v>
      </c>
      <c r="I109" s="29">
        <f t="shared" si="357"/>
        <v>3561.5259999999998</v>
      </c>
      <c r="J109" s="28">
        <f t="shared" si="357"/>
        <v>21431.725999999995</v>
      </c>
      <c r="K109" s="28">
        <f t="shared" si="357"/>
        <v>0</v>
      </c>
      <c r="L109" s="28">
        <f t="shared" si="357"/>
        <v>21431.725999999995</v>
      </c>
      <c r="M109" s="28">
        <f t="shared" ref="M109:V109" si="358">M110</f>
        <v>22776.399999999998</v>
      </c>
      <c r="N109" s="28">
        <f t="shared" ref="N109:T109" si="359">N110</f>
        <v>-410</v>
      </c>
      <c r="O109" s="28">
        <f t="shared" ref="O109:U109" si="360">O110</f>
        <v>22366.399999999998</v>
      </c>
      <c r="P109" s="28">
        <f t="shared" si="359"/>
        <v>0</v>
      </c>
      <c r="Q109" s="28">
        <f t="shared" si="360"/>
        <v>22366.399999999998</v>
      </c>
      <c r="R109" s="28">
        <f t="shared" si="359"/>
        <v>0</v>
      </c>
      <c r="S109" s="28">
        <f t="shared" si="360"/>
        <v>22366.399999999998</v>
      </c>
      <c r="T109" s="28">
        <f t="shared" si="359"/>
        <v>0</v>
      </c>
      <c r="U109" s="28">
        <f t="shared" si="360"/>
        <v>22366.399999999998</v>
      </c>
      <c r="V109" s="28">
        <f t="shared" si="358"/>
        <v>3000</v>
      </c>
      <c r="W109" s="28">
        <f t="shared" ref="W109:AC109" si="361">W110</f>
        <v>200</v>
      </c>
      <c r="X109" s="28">
        <f t="shared" ref="X109:AD109" si="362">X110</f>
        <v>3200</v>
      </c>
      <c r="Y109" s="28">
        <f t="shared" si="361"/>
        <v>0</v>
      </c>
      <c r="Z109" s="28">
        <f t="shared" si="362"/>
        <v>3200</v>
      </c>
      <c r="AA109" s="28">
        <f t="shared" si="361"/>
        <v>0</v>
      </c>
      <c r="AB109" s="28">
        <f t="shared" si="362"/>
        <v>3200</v>
      </c>
      <c r="AC109" s="28">
        <f t="shared" si="361"/>
        <v>0</v>
      </c>
      <c r="AD109" s="28">
        <f t="shared" si="362"/>
        <v>3200</v>
      </c>
    </row>
    <row r="110" spans="1:30" ht="31.5" outlineLevel="4" x14ac:dyDescent="0.2">
      <c r="A110" s="30" t="s">
        <v>440</v>
      </c>
      <c r="B110" s="30" t="s">
        <v>41</v>
      </c>
      <c r="C110" s="39" t="s">
        <v>310</v>
      </c>
      <c r="D110" s="32">
        <f>10500-1158.2+37.3+117.8+10673.3-2500</f>
        <v>17670.199999999997</v>
      </c>
      <c r="E110" s="32">
        <v>200</v>
      </c>
      <c r="F110" s="32">
        <f>SUM(D110:E110)</f>
        <v>17870.199999999997</v>
      </c>
      <c r="G110" s="32"/>
      <c r="H110" s="32">
        <f>SUM(F110:G110)</f>
        <v>17870.199999999997</v>
      </c>
      <c r="I110" s="33">
        <v>3561.5259999999998</v>
      </c>
      <c r="J110" s="32">
        <f>SUM(H110:I110)</f>
        <v>21431.725999999995</v>
      </c>
      <c r="K110" s="32"/>
      <c r="L110" s="32">
        <f>SUM(J110:K110)</f>
        <v>21431.725999999995</v>
      </c>
      <c r="M110" s="34">
        <f>25239.1+37.3+2000-4500</f>
        <v>22776.399999999998</v>
      </c>
      <c r="N110" s="32">
        <f>-610+200</f>
        <v>-410</v>
      </c>
      <c r="O110" s="32">
        <f>SUM(M110:N110)</f>
        <v>22366.399999999998</v>
      </c>
      <c r="P110" s="32"/>
      <c r="Q110" s="32">
        <f>SUM(O110:P110)</f>
        <v>22366.399999999998</v>
      </c>
      <c r="R110" s="32"/>
      <c r="S110" s="32">
        <f>SUM(Q110:R110)</f>
        <v>22366.399999999998</v>
      </c>
      <c r="T110" s="32"/>
      <c r="U110" s="32">
        <f>SUM(S110:T110)</f>
        <v>22366.399999999998</v>
      </c>
      <c r="V110" s="34">
        <f>3000</f>
        <v>3000</v>
      </c>
      <c r="W110" s="32">
        <v>200</v>
      </c>
      <c r="X110" s="32">
        <f>SUM(V110:W110)</f>
        <v>3200</v>
      </c>
      <c r="Y110" s="32"/>
      <c r="Z110" s="32">
        <f>SUM(X110:Y110)</f>
        <v>3200</v>
      </c>
      <c r="AA110" s="32"/>
      <c r="AB110" s="32">
        <f>SUM(Z110:AA110)</f>
        <v>3200</v>
      </c>
      <c r="AC110" s="32"/>
      <c r="AD110" s="32">
        <f>SUM(AB110:AC110)</f>
        <v>3200</v>
      </c>
    </row>
    <row r="111" spans="1:30" outlineLevel="7" x14ac:dyDescent="0.2">
      <c r="A111" s="26" t="s">
        <v>265</v>
      </c>
      <c r="B111" s="26"/>
      <c r="C111" s="27" t="s">
        <v>266</v>
      </c>
      <c r="D111" s="28">
        <f>D112</f>
        <v>4790</v>
      </c>
      <c r="E111" s="28">
        <f t="shared" ref="E111:G111" si="363">E112</f>
        <v>0</v>
      </c>
      <c r="F111" s="28">
        <f t="shared" si="363"/>
        <v>4790</v>
      </c>
      <c r="G111" s="28">
        <f t="shared" si="363"/>
        <v>0</v>
      </c>
      <c r="H111" s="28">
        <f>H112+H113</f>
        <v>4790</v>
      </c>
      <c r="I111" s="28">
        <f t="shared" ref="I111:AB111" si="364">I112+I113</f>
        <v>5000</v>
      </c>
      <c r="J111" s="28">
        <f t="shared" si="364"/>
        <v>9790</v>
      </c>
      <c r="K111" s="28">
        <f t="shared" ref="K111:L111" si="365">K112+K113</f>
        <v>0</v>
      </c>
      <c r="L111" s="28">
        <f t="shared" si="365"/>
        <v>9790</v>
      </c>
      <c r="M111" s="28">
        <f t="shared" si="364"/>
        <v>2750</v>
      </c>
      <c r="N111" s="28">
        <f t="shared" si="364"/>
        <v>0</v>
      </c>
      <c r="O111" s="28">
        <f t="shared" si="364"/>
        <v>2750</v>
      </c>
      <c r="P111" s="28">
        <f t="shared" si="364"/>
        <v>0</v>
      </c>
      <c r="Q111" s="28">
        <f t="shared" si="364"/>
        <v>2750</v>
      </c>
      <c r="R111" s="28">
        <f t="shared" si="364"/>
        <v>0</v>
      </c>
      <c r="S111" s="28">
        <f t="shared" si="364"/>
        <v>2750</v>
      </c>
      <c r="T111" s="28">
        <f t="shared" ref="T111:U111" si="366">T112+T113</f>
        <v>0</v>
      </c>
      <c r="U111" s="28">
        <f t="shared" si="366"/>
        <v>2750</v>
      </c>
      <c r="V111" s="28">
        <f t="shared" si="364"/>
        <v>2750</v>
      </c>
      <c r="W111" s="28">
        <f t="shared" si="364"/>
        <v>0</v>
      </c>
      <c r="X111" s="28">
        <f t="shared" si="364"/>
        <v>2750</v>
      </c>
      <c r="Y111" s="28">
        <f t="shared" si="364"/>
        <v>0</v>
      </c>
      <c r="Z111" s="28">
        <f t="shared" si="364"/>
        <v>2750</v>
      </c>
      <c r="AA111" s="28">
        <f t="shared" si="364"/>
        <v>0</v>
      </c>
      <c r="AB111" s="28">
        <f t="shared" si="364"/>
        <v>2750</v>
      </c>
      <c r="AC111" s="28">
        <f t="shared" ref="AC111:AD111" si="367">AC112+AC113</f>
        <v>0</v>
      </c>
      <c r="AD111" s="28">
        <f t="shared" si="367"/>
        <v>2750</v>
      </c>
    </row>
    <row r="112" spans="1:30" ht="31.5" outlineLevel="7" x14ac:dyDescent="0.25">
      <c r="A112" s="30" t="s">
        <v>265</v>
      </c>
      <c r="B112" s="41" t="s">
        <v>6</v>
      </c>
      <c r="C112" s="44" t="s">
        <v>7</v>
      </c>
      <c r="D112" s="51">
        <v>4790</v>
      </c>
      <c r="E112" s="32"/>
      <c r="F112" s="32">
        <f>SUM(D112:E112)</f>
        <v>4790</v>
      </c>
      <c r="G112" s="32"/>
      <c r="H112" s="32">
        <f>SUM(F112:G112)</f>
        <v>4790</v>
      </c>
      <c r="I112" s="33"/>
      <c r="J112" s="32">
        <f>SUM(H112:I112)</f>
        <v>4790</v>
      </c>
      <c r="K112" s="32"/>
      <c r="L112" s="32">
        <f>SUM(J112:K112)</f>
        <v>4790</v>
      </c>
      <c r="M112" s="34">
        <v>2750</v>
      </c>
      <c r="N112" s="32"/>
      <c r="O112" s="32">
        <f>SUM(M112:N112)</f>
        <v>2750</v>
      </c>
      <c r="P112" s="32"/>
      <c r="Q112" s="32">
        <f>SUM(O112:P112)</f>
        <v>2750</v>
      </c>
      <c r="R112" s="32"/>
      <c r="S112" s="32">
        <f>SUM(Q112:R112)</f>
        <v>2750</v>
      </c>
      <c r="T112" s="32"/>
      <c r="U112" s="32">
        <f>SUM(S112:T112)</f>
        <v>2750</v>
      </c>
      <c r="V112" s="34">
        <v>2750</v>
      </c>
      <c r="W112" s="32"/>
      <c r="X112" s="32">
        <f>SUM(V112:W112)</f>
        <v>2750</v>
      </c>
      <c r="Y112" s="32"/>
      <c r="Z112" s="32">
        <f>SUM(X112:Y112)</f>
        <v>2750</v>
      </c>
      <c r="AA112" s="32"/>
      <c r="AB112" s="32">
        <f>SUM(Z112:AA112)</f>
        <v>2750</v>
      </c>
      <c r="AC112" s="32"/>
      <c r="AD112" s="32">
        <f>SUM(AB112:AC112)</f>
        <v>2750</v>
      </c>
    </row>
    <row r="113" spans="1:30" ht="31.5" outlineLevel="7" x14ac:dyDescent="0.2">
      <c r="A113" s="30" t="s">
        <v>265</v>
      </c>
      <c r="B113" s="30" t="s">
        <v>41</v>
      </c>
      <c r="C113" s="39" t="s">
        <v>310</v>
      </c>
      <c r="D113" s="51"/>
      <c r="E113" s="32"/>
      <c r="F113" s="32"/>
      <c r="G113" s="32"/>
      <c r="H113" s="32"/>
      <c r="I113" s="33">
        <v>5000</v>
      </c>
      <c r="J113" s="32">
        <f>SUM(H113:I113)</f>
        <v>5000</v>
      </c>
      <c r="K113" s="32"/>
      <c r="L113" s="32">
        <f>SUM(J113:K113)</f>
        <v>5000</v>
      </c>
      <c r="M113" s="34"/>
      <c r="N113" s="32"/>
      <c r="O113" s="32"/>
      <c r="P113" s="32"/>
      <c r="Q113" s="32"/>
      <c r="R113" s="32"/>
      <c r="S113" s="32"/>
      <c r="T113" s="32"/>
      <c r="U113" s="32"/>
      <c r="V113" s="34"/>
      <c r="W113" s="32"/>
      <c r="X113" s="32"/>
      <c r="Y113" s="32"/>
      <c r="Z113" s="32"/>
      <c r="AA113" s="32"/>
      <c r="AB113" s="32"/>
      <c r="AC113" s="32"/>
      <c r="AD113" s="32"/>
    </row>
    <row r="114" spans="1:30" ht="31.5" outlineLevel="5" x14ac:dyDescent="0.2">
      <c r="A114" s="26" t="s">
        <v>267</v>
      </c>
      <c r="B114" s="26"/>
      <c r="C114" s="27" t="s">
        <v>268</v>
      </c>
      <c r="D114" s="28">
        <f>D115</f>
        <v>264.60000000000002</v>
      </c>
      <c r="E114" s="28">
        <f t="shared" ref="E114:L114" si="368">E115</f>
        <v>0</v>
      </c>
      <c r="F114" s="28">
        <f t="shared" si="368"/>
        <v>264.60000000000002</v>
      </c>
      <c r="G114" s="28">
        <f t="shared" si="368"/>
        <v>0</v>
      </c>
      <c r="H114" s="28">
        <f t="shared" si="368"/>
        <v>264.60000000000002</v>
      </c>
      <c r="I114" s="29">
        <f t="shared" si="368"/>
        <v>0</v>
      </c>
      <c r="J114" s="28">
        <f t="shared" si="368"/>
        <v>264.60000000000002</v>
      </c>
      <c r="K114" s="28">
        <f t="shared" si="368"/>
        <v>0</v>
      </c>
      <c r="L114" s="28">
        <f t="shared" si="368"/>
        <v>264.60000000000002</v>
      </c>
      <c r="M114" s="28">
        <f t="shared" ref="M114:V114" si="369">M115</f>
        <v>264.60000000000002</v>
      </c>
      <c r="N114" s="28">
        <f t="shared" ref="N114:T114" si="370">N115</f>
        <v>0</v>
      </c>
      <c r="O114" s="28">
        <f t="shared" ref="O114:U114" si="371">O115</f>
        <v>264.60000000000002</v>
      </c>
      <c r="P114" s="28">
        <f t="shared" si="370"/>
        <v>0</v>
      </c>
      <c r="Q114" s="28">
        <f t="shared" si="371"/>
        <v>264.60000000000002</v>
      </c>
      <c r="R114" s="28">
        <f t="shared" si="370"/>
        <v>0</v>
      </c>
      <c r="S114" s="28">
        <f t="shared" si="371"/>
        <v>264.60000000000002</v>
      </c>
      <c r="T114" s="28">
        <f t="shared" si="370"/>
        <v>0</v>
      </c>
      <c r="U114" s="28">
        <f t="shared" si="371"/>
        <v>264.60000000000002</v>
      </c>
      <c r="V114" s="28">
        <f t="shared" si="369"/>
        <v>264.60000000000002</v>
      </c>
      <c r="W114" s="28">
        <f t="shared" ref="W114:AC114" si="372">W115</f>
        <v>0</v>
      </c>
      <c r="X114" s="28">
        <f t="shared" ref="X114:AD114" si="373">X115</f>
        <v>264.60000000000002</v>
      </c>
      <c r="Y114" s="28">
        <f t="shared" si="372"/>
        <v>0</v>
      </c>
      <c r="Z114" s="28">
        <f t="shared" si="373"/>
        <v>264.60000000000002</v>
      </c>
      <c r="AA114" s="28">
        <f t="shared" si="372"/>
        <v>0</v>
      </c>
      <c r="AB114" s="28">
        <f t="shared" si="373"/>
        <v>264.60000000000002</v>
      </c>
      <c r="AC114" s="28">
        <f t="shared" si="372"/>
        <v>0</v>
      </c>
      <c r="AD114" s="28">
        <f t="shared" si="373"/>
        <v>264.60000000000002</v>
      </c>
    </row>
    <row r="115" spans="1:30" ht="31.5" outlineLevel="7" x14ac:dyDescent="0.2">
      <c r="A115" s="30" t="s">
        <v>267</v>
      </c>
      <c r="B115" s="30" t="s">
        <v>6</v>
      </c>
      <c r="C115" s="38" t="s">
        <v>7</v>
      </c>
      <c r="D115" s="32">
        <v>264.60000000000002</v>
      </c>
      <c r="E115" s="32"/>
      <c r="F115" s="32">
        <f>SUM(D115:E115)</f>
        <v>264.60000000000002</v>
      </c>
      <c r="G115" s="32"/>
      <c r="H115" s="32">
        <f>SUM(F115:G115)</f>
        <v>264.60000000000002</v>
      </c>
      <c r="I115" s="33"/>
      <c r="J115" s="32">
        <f>SUM(H115:I115)</f>
        <v>264.60000000000002</v>
      </c>
      <c r="K115" s="32"/>
      <c r="L115" s="32">
        <f>SUM(J115:K115)</f>
        <v>264.60000000000002</v>
      </c>
      <c r="M115" s="32">
        <v>264.60000000000002</v>
      </c>
      <c r="N115" s="32"/>
      <c r="O115" s="32">
        <f>SUM(M115:N115)</f>
        <v>264.60000000000002</v>
      </c>
      <c r="P115" s="32"/>
      <c r="Q115" s="32">
        <f>SUM(O115:P115)</f>
        <v>264.60000000000002</v>
      </c>
      <c r="R115" s="32"/>
      <c r="S115" s="32">
        <f>SUM(Q115:R115)</f>
        <v>264.60000000000002</v>
      </c>
      <c r="T115" s="32"/>
      <c r="U115" s="32">
        <f>SUM(S115:T115)</f>
        <v>264.60000000000002</v>
      </c>
      <c r="V115" s="32">
        <v>264.60000000000002</v>
      </c>
      <c r="W115" s="32"/>
      <c r="X115" s="32">
        <f>SUM(V115:W115)</f>
        <v>264.60000000000002</v>
      </c>
      <c r="Y115" s="32"/>
      <c r="Z115" s="32">
        <f>SUM(X115:Y115)</f>
        <v>264.60000000000002</v>
      </c>
      <c r="AA115" s="32"/>
      <c r="AB115" s="32">
        <f>SUM(Z115:AA115)</f>
        <v>264.60000000000002</v>
      </c>
      <c r="AC115" s="32"/>
      <c r="AD115" s="32">
        <f>SUM(AB115:AC115)</f>
        <v>264.60000000000002</v>
      </c>
    </row>
    <row r="116" spans="1:30" ht="47.25" outlineLevel="7" x14ac:dyDescent="0.2">
      <c r="A116" s="26" t="s">
        <v>333</v>
      </c>
      <c r="B116" s="26"/>
      <c r="C116" s="35" t="s">
        <v>332</v>
      </c>
      <c r="D116" s="28">
        <f>D117</f>
        <v>200</v>
      </c>
      <c r="E116" s="28">
        <f t="shared" ref="E116:L116" si="374">E117</f>
        <v>0</v>
      </c>
      <c r="F116" s="28">
        <f t="shared" si="374"/>
        <v>200</v>
      </c>
      <c r="G116" s="28">
        <f t="shared" si="374"/>
        <v>0</v>
      </c>
      <c r="H116" s="28">
        <f t="shared" si="374"/>
        <v>200</v>
      </c>
      <c r="I116" s="29">
        <f t="shared" si="374"/>
        <v>0</v>
      </c>
      <c r="J116" s="28">
        <f t="shared" si="374"/>
        <v>200</v>
      </c>
      <c r="K116" s="28">
        <f t="shared" si="374"/>
        <v>0</v>
      </c>
      <c r="L116" s="28">
        <f t="shared" si="374"/>
        <v>200</v>
      </c>
      <c r="M116" s="28">
        <f t="shared" ref="M116:V116" si="375">M117</f>
        <v>200</v>
      </c>
      <c r="N116" s="28">
        <f t="shared" ref="N116:T116" si="376">N117</f>
        <v>0</v>
      </c>
      <c r="O116" s="28">
        <f t="shared" ref="O116:U116" si="377">O117</f>
        <v>200</v>
      </c>
      <c r="P116" s="28">
        <f t="shared" si="376"/>
        <v>0</v>
      </c>
      <c r="Q116" s="28">
        <f t="shared" si="377"/>
        <v>200</v>
      </c>
      <c r="R116" s="28">
        <f t="shared" si="376"/>
        <v>0</v>
      </c>
      <c r="S116" s="28">
        <f t="shared" si="377"/>
        <v>200</v>
      </c>
      <c r="T116" s="28">
        <f t="shared" si="376"/>
        <v>0</v>
      </c>
      <c r="U116" s="28">
        <f t="shared" si="377"/>
        <v>200</v>
      </c>
      <c r="V116" s="28">
        <f t="shared" si="375"/>
        <v>200</v>
      </c>
      <c r="W116" s="28">
        <f t="shared" ref="W116:AC116" si="378">W117</f>
        <v>0</v>
      </c>
      <c r="X116" s="28">
        <f t="shared" ref="X116:AD116" si="379">X117</f>
        <v>200</v>
      </c>
      <c r="Y116" s="28">
        <f t="shared" si="378"/>
        <v>0</v>
      </c>
      <c r="Z116" s="28">
        <f t="shared" si="379"/>
        <v>200</v>
      </c>
      <c r="AA116" s="28">
        <f t="shared" si="378"/>
        <v>0</v>
      </c>
      <c r="AB116" s="28">
        <f t="shared" si="379"/>
        <v>200</v>
      </c>
      <c r="AC116" s="28">
        <f t="shared" si="378"/>
        <v>0</v>
      </c>
      <c r="AD116" s="28">
        <f t="shared" si="379"/>
        <v>200</v>
      </c>
    </row>
    <row r="117" spans="1:30" ht="31.5" outlineLevel="5" x14ac:dyDescent="0.2">
      <c r="A117" s="30" t="s">
        <v>333</v>
      </c>
      <c r="B117" s="30" t="s">
        <v>41</v>
      </c>
      <c r="C117" s="39" t="s">
        <v>310</v>
      </c>
      <c r="D117" s="32">
        <v>200</v>
      </c>
      <c r="E117" s="32"/>
      <c r="F117" s="32">
        <f>SUM(D117:E117)</f>
        <v>200</v>
      </c>
      <c r="G117" s="32"/>
      <c r="H117" s="32">
        <f>SUM(F117:G117)</f>
        <v>200</v>
      </c>
      <c r="I117" s="33"/>
      <c r="J117" s="32">
        <f>SUM(H117:I117)</f>
        <v>200</v>
      </c>
      <c r="K117" s="32"/>
      <c r="L117" s="32">
        <f>SUM(J117:K117)</f>
        <v>200</v>
      </c>
      <c r="M117" s="34">
        <v>200</v>
      </c>
      <c r="N117" s="32"/>
      <c r="O117" s="32">
        <f>SUM(M117:N117)</f>
        <v>200</v>
      </c>
      <c r="P117" s="32"/>
      <c r="Q117" s="32">
        <f>SUM(O117:P117)</f>
        <v>200</v>
      </c>
      <c r="R117" s="32"/>
      <c r="S117" s="32">
        <f>SUM(Q117:R117)</f>
        <v>200</v>
      </c>
      <c r="T117" s="32"/>
      <c r="U117" s="32">
        <f>SUM(S117:T117)</f>
        <v>200</v>
      </c>
      <c r="V117" s="34">
        <v>200</v>
      </c>
      <c r="W117" s="32"/>
      <c r="X117" s="32">
        <f>SUM(V117:W117)</f>
        <v>200</v>
      </c>
      <c r="Y117" s="32"/>
      <c r="Z117" s="32">
        <f>SUM(X117:Y117)</f>
        <v>200</v>
      </c>
      <c r="AA117" s="32"/>
      <c r="AB117" s="32">
        <f>SUM(Z117:AA117)</f>
        <v>200</v>
      </c>
      <c r="AC117" s="32"/>
      <c r="AD117" s="32">
        <f>SUM(AB117:AC117)</f>
        <v>200</v>
      </c>
    </row>
    <row r="118" spans="1:30" ht="47.25" outlineLevel="5" x14ac:dyDescent="0.25">
      <c r="A118" s="26" t="s">
        <v>478</v>
      </c>
      <c r="B118" s="26"/>
      <c r="C118" s="52" t="s">
        <v>479</v>
      </c>
      <c r="D118" s="36">
        <f>D119</f>
        <v>200</v>
      </c>
      <c r="E118" s="36">
        <f t="shared" ref="E118:L118" si="380">E119</f>
        <v>-200</v>
      </c>
      <c r="F118" s="36">
        <f t="shared" si="380"/>
        <v>0</v>
      </c>
      <c r="G118" s="36">
        <f t="shared" si="380"/>
        <v>0</v>
      </c>
      <c r="H118" s="36">
        <f t="shared" si="380"/>
        <v>0</v>
      </c>
      <c r="I118" s="37">
        <f t="shared" si="380"/>
        <v>0</v>
      </c>
      <c r="J118" s="36">
        <f t="shared" si="380"/>
        <v>0</v>
      </c>
      <c r="K118" s="36">
        <f t="shared" si="380"/>
        <v>0</v>
      </c>
      <c r="L118" s="36">
        <f t="shared" si="380"/>
        <v>0</v>
      </c>
      <c r="M118" s="36">
        <f>M119</f>
        <v>200</v>
      </c>
      <c r="N118" s="36">
        <f t="shared" ref="N118:T118" si="381">N119</f>
        <v>-200</v>
      </c>
      <c r="O118" s="36">
        <f t="shared" ref="O118:U118" si="382">O119</f>
        <v>0</v>
      </c>
      <c r="P118" s="36">
        <f t="shared" si="381"/>
        <v>0</v>
      </c>
      <c r="Q118" s="36">
        <f t="shared" si="382"/>
        <v>0</v>
      </c>
      <c r="R118" s="36">
        <f t="shared" si="381"/>
        <v>0</v>
      </c>
      <c r="S118" s="36">
        <f t="shared" si="382"/>
        <v>0</v>
      </c>
      <c r="T118" s="36">
        <f t="shared" si="381"/>
        <v>0</v>
      </c>
      <c r="U118" s="36">
        <f t="shared" si="382"/>
        <v>0</v>
      </c>
      <c r="V118" s="36">
        <f>V119</f>
        <v>200</v>
      </c>
      <c r="W118" s="36">
        <f t="shared" ref="W118:AC118" si="383">W119</f>
        <v>-200</v>
      </c>
      <c r="X118" s="36">
        <f t="shared" ref="X118:AD118" si="384">X119</f>
        <v>0</v>
      </c>
      <c r="Y118" s="36">
        <f t="shared" si="383"/>
        <v>0</v>
      </c>
      <c r="Z118" s="36">
        <f t="shared" si="384"/>
        <v>0</v>
      </c>
      <c r="AA118" s="36">
        <f t="shared" si="383"/>
        <v>0</v>
      </c>
      <c r="AB118" s="36">
        <f t="shared" si="384"/>
        <v>0</v>
      </c>
      <c r="AC118" s="36">
        <f t="shared" si="383"/>
        <v>0</v>
      </c>
      <c r="AD118" s="36">
        <f t="shared" si="384"/>
        <v>0</v>
      </c>
    </row>
    <row r="119" spans="1:30" ht="31.5" outlineLevel="5" x14ac:dyDescent="0.2">
      <c r="A119" s="30" t="s">
        <v>478</v>
      </c>
      <c r="B119" s="30" t="s">
        <v>41</v>
      </c>
      <c r="C119" s="39" t="s">
        <v>310</v>
      </c>
      <c r="D119" s="32">
        <v>200</v>
      </c>
      <c r="E119" s="32">
        <v>-200</v>
      </c>
      <c r="F119" s="32">
        <f>SUM(D119:E119)</f>
        <v>0</v>
      </c>
      <c r="G119" s="32"/>
      <c r="H119" s="32">
        <f>SUM(F119:G119)</f>
        <v>0</v>
      </c>
      <c r="I119" s="33"/>
      <c r="J119" s="32">
        <f>SUM(H119:I119)</f>
        <v>0</v>
      </c>
      <c r="K119" s="32"/>
      <c r="L119" s="32">
        <f>SUM(J119:K119)</f>
        <v>0</v>
      </c>
      <c r="M119" s="34">
        <v>200</v>
      </c>
      <c r="N119" s="32">
        <v>-200</v>
      </c>
      <c r="O119" s="32">
        <f>SUM(M119:N119)</f>
        <v>0</v>
      </c>
      <c r="P119" s="32"/>
      <c r="Q119" s="32">
        <f>SUM(O119:P119)</f>
        <v>0</v>
      </c>
      <c r="R119" s="32"/>
      <c r="S119" s="32">
        <f>SUM(Q119:R119)</f>
        <v>0</v>
      </c>
      <c r="T119" s="32"/>
      <c r="U119" s="32">
        <f>SUM(S119:T119)</f>
        <v>0</v>
      </c>
      <c r="V119" s="34">
        <v>200</v>
      </c>
      <c r="W119" s="32">
        <v>-200</v>
      </c>
      <c r="X119" s="32">
        <f>SUM(V119:W119)</f>
        <v>0</v>
      </c>
      <c r="Y119" s="32"/>
      <c r="Z119" s="32">
        <f>SUM(X119:Y119)</f>
        <v>0</v>
      </c>
      <c r="AA119" s="32"/>
      <c r="AB119" s="32">
        <f>SUM(Z119:AA119)</f>
        <v>0</v>
      </c>
      <c r="AC119" s="32"/>
      <c r="AD119" s="32">
        <f>SUM(AB119:AC119)</f>
        <v>0</v>
      </c>
    </row>
    <row r="120" spans="1:30" ht="31.5" outlineLevel="7" x14ac:dyDescent="0.2">
      <c r="A120" s="26" t="s">
        <v>112</v>
      </c>
      <c r="B120" s="26"/>
      <c r="C120" s="27" t="s">
        <v>714</v>
      </c>
      <c r="D120" s="28">
        <f>D121</f>
        <v>14530</v>
      </c>
      <c r="E120" s="28">
        <f t="shared" ref="E120:L120" si="385">E121</f>
        <v>0</v>
      </c>
      <c r="F120" s="28">
        <f t="shared" si="385"/>
        <v>14530</v>
      </c>
      <c r="G120" s="28">
        <f t="shared" si="385"/>
        <v>0</v>
      </c>
      <c r="H120" s="28">
        <f t="shared" si="385"/>
        <v>14530</v>
      </c>
      <c r="I120" s="29">
        <f t="shared" si="385"/>
        <v>37445.230190000002</v>
      </c>
      <c r="J120" s="28">
        <f t="shared" si="385"/>
        <v>51975.230190000002</v>
      </c>
      <c r="K120" s="28">
        <f t="shared" si="385"/>
        <v>0</v>
      </c>
      <c r="L120" s="28">
        <f t="shared" si="385"/>
        <v>51975.230190000002</v>
      </c>
      <c r="M120" s="28">
        <f t="shared" ref="M120:V120" si="386">M121</f>
        <v>1754</v>
      </c>
      <c r="N120" s="28">
        <f t="shared" ref="N120:T120" si="387">N121</f>
        <v>0</v>
      </c>
      <c r="O120" s="28">
        <f t="shared" ref="O120:U120" si="388">O121</f>
        <v>1754</v>
      </c>
      <c r="P120" s="28">
        <f t="shared" si="387"/>
        <v>0</v>
      </c>
      <c r="Q120" s="28">
        <f t="shared" si="388"/>
        <v>1754</v>
      </c>
      <c r="R120" s="28">
        <f t="shared" si="387"/>
        <v>0</v>
      </c>
      <c r="S120" s="28">
        <f t="shared" si="388"/>
        <v>1754</v>
      </c>
      <c r="T120" s="28">
        <f t="shared" si="387"/>
        <v>0</v>
      </c>
      <c r="U120" s="28">
        <f t="shared" si="388"/>
        <v>1754</v>
      </c>
      <c r="V120" s="28">
        <f t="shared" si="386"/>
        <v>1754</v>
      </c>
      <c r="W120" s="28">
        <f t="shared" ref="W120:AC120" si="389">W121</f>
        <v>0</v>
      </c>
      <c r="X120" s="28">
        <f t="shared" ref="X120:AD120" si="390">X121</f>
        <v>1754</v>
      </c>
      <c r="Y120" s="28">
        <f t="shared" si="389"/>
        <v>0</v>
      </c>
      <c r="Z120" s="28">
        <f t="shared" si="390"/>
        <v>1754</v>
      </c>
      <c r="AA120" s="28">
        <f t="shared" si="389"/>
        <v>0</v>
      </c>
      <c r="AB120" s="28">
        <f t="shared" si="390"/>
        <v>1754</v>
      </c>
      <c r="AC120" s="28">
        <f t="shared" si="389"/>
        <v>0</v>
      </c>
      <c r="AD120" s="28">
        <f t="shared" si="390"/>
        <v>1754</v>
      </c>
    </row>
    <row r="121" spans="1:30" ht="45.75" customHeight="1" outlineLevel="7" x14ac:dyDescent="0.2">
      <c r="A121" s="26" t="s">
        <v>113</v>
      </c>
      <c r="B121" s="26"/>
      <c r="C121" s="27" t="s">
        <v>637</v>
      </c>
      <c r="D121" s="28">
        <f>D122+D130</f>
        <v>14530</v>
      </c>
      <c r="E121" s="28">
        <f t="shared" ref="E121:F121" si="391">E122+E130</f>
        <v>0</v>
      </c>
      <c r="F121" s="28">
        <f t="shared" si="391"/>
        <v>14530</v>
      </c>
      <c r="G121" s="28">
        <f>G122+G130</f>
        <v>0</v>
      </c>
      <c r="H121" s="28">
        <f>H122+H130+H126+H128</f>
        <v>14530</v>
      </c>
      <c r="I121" s="29">
        <f t="shared" ref="I121:AB121" si="392">I122+I130+I126+I128</f>
        <v>37445.230190000002</v>
      </c>
      <c r="J121" s="28">
        <f t="shared" si="392"/>
        <v>51975.230190000002</v>
      </c>
      <c r="K121" s="28">
        <f t="shared" ref="K121:L121" si="393">K122+K130+K126+K128</f>
        <v>0</v>
      </c>
      <c r="L121" s="28">
        <f t="shared" si="393"/>
        <v>51975.230190000002</v>
      </c>
      <c r="M121" s="28">
        <f t="shared" si="392"/>
        <v>1754</v>
      </c>
      <c r="N121" s="28">
        <f t="shared" si="392"/>
        <v>0</v>
      </c>
      <c r="O121" s="28">
        <f t="shared" si="392"/>
        <v>1754</v>
      </c>
      <c r="P121" s="28">
        <f t="shared" si="392"/>
        <v>0</v>
      </c>
      <c r="Q121" s="28">
        <f t="shared" si="392"/>
        <v>1754</v>
      </c>
      <c r="R121" s="28">
        <f t="shared" si="392"/>
        <v>0</v>
      </c>
      <c r="S121" s="28">
        <f t="shared" si="392"/>
        <v>1754</v>
      </c>
      <c r="T121" s="28">
        <f t="shared" ref="T121:U121" si="394">T122+T130+T126+T128</f>
        <v>0</v>
      </c>
      <c r="U121" s="28">
        <f t="shared" si="394"/>
        <v>1754</v>
      </c>
      <c r="V121" s="28">
        <f t="shared" si="392"/>
        <v>1754</v>
      </c>
      <c r="W121" s="28">
        <f t="shared" si="392"/>
        <v>0</v>
      </c>
      <c r="X121" s="28">
        <f t="shared" si="392"/>
        <v>1754</v>
      </c>
      <c r="Y121" s="28">
        <f t="shared" si="392"/>
        <v>0</v>
      </c>
      <c r="Z121" s="28">
        <f t="shared" si="392"/>
        <v>1754</v>
      </c>
      <c r="AA121" s="28">
        <f t="shared" si="392"/>
        <v>0</v>
      </c>
      <c r="AB121" s="28">
        <f t="shared" si="392"/>
        <v>1754</v>
      </c>
      <c r="AC121" s="28">
        <f t="shared" ref="AC121:AD121" si="395">AC122+AC130+AC126+AC128</f>
        <v>0</v>
      </c>
      <c r="AD121" s="28">
        <f t="shared" si="395"/>
        <v>1754</v>
      </c>
    </row>
    <row r="122" spans="1:30" ht="31.5" outlineLevel="7" x14ac:dyDescent="0.2">
      <c r="A122" s="22" t="s">
        <v>241</v>
      </c>
      <c r="B122" s="22"/>
      <c r="C122" s="40" t="s">
        <v>242</v>
      </c>
      <c r="D122" s="36">
        <f>D123+D124+D125</f>
        <v>13030</v>
      </c>
      <c r="E122" s="36">
        <f t="shared" ref="E122:F122" si="396">E123+E124+E125</f>
        <v>0</v>
      </c>
      <c r="F122" s="36">
        <f t="shared" si="396"/>
        <v>13030</v>
      </c>
      <c r="G122" s="36">
        <f t="shared" ref="G122:H122" si="397">G123+G124+G125</f>
        <v>0</v>
      </c>
      <c r="H122" s="36">
        <f t="shared" si="397"/>
        <v>13030</v>
      </c>
      <c r="I122" s="37">
        <f t="shared" ref="I122:J122" si="398">I123+I124+I125</f>
        <v>0</v>
      </c>
      <c r="J122" s="36">
        <f t="shared" si="398"/>
        <v>13030</v>
      </c>
      <c r="K122" s="36">
        <f t="shared" ref="K122:L122" si="399">K123+K124+K125</f>
        <v>0</v>
      </c>
      <c r="L122" s="36">
        <f t="shared" si="399"/>
        <v>13030</v>
      </c>
      <c r="M122" s="36">
        <f t="shared" ref="M122:V122" si="400">M123+M124+M125</f>
        <v>253.99999999999997</v>
      </c>
      <c r="N122" s="36">
        <f t="shared" ref="N122:P122" si="401">N123+N124+N125</f>
        <v>0</v>
      </c>
      <c r="O122" s="36">
        <f t="shared" ref="O122:R122" si="402">O123+O124+O125</f>
        <v>253.99999999999997</v>
      </c>
      <c r="P122" s="36">
        <f t="shared" si="401"/>
        <v>0</v>
      </c>
      <c r="Q122" s="36">
        <f t="shared" si="402"/>
        <v>253.99999999999997</v>
      </c>
      <c r="R122" s="36">
        <f t="shared" si="402"/>
        <v>0</v>
      </c>
      <c r="S122" s="36">
        <f t="shared" ref="S122:T122" si="403">S123+S124+S125</f>
        <v>253.99999999999997</v>
      </c>
      <c r="T122" s="36">
        <f t="shared" si="403"/>
        <v>0</v>
      </c>
      <c r="U122" s="36">
        <f t="shared" ref="U122" si="404">U123+U124+U125</f>
        <v>253.99999999999997</v>
      </c>
      <c r="V122" s="36">
        <f t="shared" si="400"/>
        <v>253.99999999999997</v>
      </c>
      <c r="W122" s="36">
        <f t="shared" ref="W122:Z122" si="405">W123+W124+W125</f>
        <v>0</v>
      </c>
      <c r="X122" s="36">
        <f t="shared" ref="X122" si="406">X123+X124+X125</f>
        <v>253.99999999999997</v>
      </c>
      <c r="Y122" s="36">
        <f t="shared" si="405"/>
        <v>0</v>
      </c>
      <c r="Z122" s="36">
        <f t="shared" si="405"/>
        <v>253.99999999999997</v>
      </c>
      <c r="AA122" s="36">
        <f t="shared" ref="AA122:AB122" si="407">AA123+AA124+AA125</f>
        <v>0</v>
      </c>
      <c r="AB122" s="36">
        <f t="shared" si="407"/>
        <v>253.99999999999997</v>
      </c>
      <c r="AC122" s="36">
        <f t="shared" ref="AC122:AD122" si="408">AC123+AC124+AC125</f>
        <v>0</v>
      </c>
      <c r="AD122" s="36">
        <f t="shared" si="408"/>
        <v>253.99999999999997</v>
      </c>
    </row>
    <row r="123" spans="1:30" ht="31.5" outlineLevel="7" x14ac:dyDescent="0.2">
      <c r="A123" s="41" t="s">
        <v>241</v>
      </c>
      <c r="B123" s="41" t="s">
        <v>6</v>
      </c>
      <c r="C123" s="42" t="s">
        <v>7</v>
      </c>
      <c r="D123" s="32">
        <f>71.6+28.3</f>
        <v>99.899999999999991</v>
      </c>
      <c r="E123" s="32">
        <v>10</v>
      </c>
      <c r="F123" s="32">
        <f t="shared" ref="F123:F125" si="409">SUM(D123:E123)</f>
        <v>109.89999999999999</v>
      </c>
      <c r="G123" s="32"/>
      <c r="H123" s="32">
        <f t="shared" ref="H123:H125" si="410">SUM(F123:G123)</f>
        <v>109.89999999999999</v>
      </c>
      <c r="I123" s="33"/>
      <c r="J123" s="32">
        <f t="shared" ref="J123:J125" si="411">SUM(H123:I123)</f>
        <v>109.89999999999999</v>
      </c>
      <c r="K123" s="32"/>
      <c r="L123" s="32">
        <f t="shared" ref="L123:L125" si="412">SUM(J123:K123)</f>
        <v>109.89999999999999</v>
      </c>
      <c r="M123" s="32">
        <f t="shared" ref="M123:V123" si="413">71.6+28.3</f>
        <v>99.899999999999991</v>
      </c>
      <c r="N123" s="32">
        <v>10</v>
      </c>
      <c r="O123" s="32">
        <f t="shared" ref="O123:O125" si="414">SUM(M123:N123)</f>
        <v>109.89999999999999</v>
      </c>
      <c r="P123" s="32"/>
      <c r="Q123" s="32">
        <f t="shared" ref="Q123:Q125" si="415">SUM(O123:P123)</f>
        <v>109.89999999999999</v>
      </c>
      <c r="R123" s="32"/>
      <c r="S123" s="32">
        <f t="shared" ref="S123:S125" si="416">SUM(Q123:R123)</f>
        <v>109.89999999999999</v>
      </c>
      <c r="T123" s="32"/>
      <c r="U123" s="32">
        <f t="shared" ref="U123:U125" si="417">SUM(S123:T123)</f>
        <v>109.89999999999999</v>
      </c>
      <c r="V123" s="32">
        <f t="shared" si="413"/>
        <v>99.899999999999991</v>
      </c>
      <c r="W123" s="32">
        <v>10</v>
      </c>
      <c r="X123" s="32">
        <f t="shared" ref="X123:X125" si="418">SUM(V123:W123)</f>
        <v>109.89999999999999</v>
      </c>
      <c r="Y123" s="32"/>
      <c r="Z123" s="32">
        <f t="shared" ref="Z123:Z125" si="419">SUM(X123:Y123)</f>
        <v>109.89999999999999</v>
      </c>
      <c r="AA123" s="32"/>
      <c r="AB123" s="32">
        <f t="shared" ref="AB123:AB125" si="420">SUM(Z123:AA123)</f>
        <v>109.89999999999999</v>
      </c>
      <c r="AC123" s="32"/>
      <c r="AD123" s="32">
        <f t="shared" ref="AD123:AD125" si="421">SUM(AB123:AC123)</f>
        <v>109.89999999999999</v>
      </c>
    </row>
    <row r="124" spans="1:30" ht="31.5" outlineLevel="7" x14ac:dyDescent="0.2">
      <c r="A124" s="41" t="s">
        <v>241</v>
      </c>
      <c r="B124" s="41" t="s">
        <v>41</v>
      </c>
      <c r="C124" s="42" t="s">
        <v>42</v>
      </c>
      <c r="D124" s="32">
        <f>30+12776</f>
        <v>12806</v>
      </c>
      <c r="E124" s="32">
        <v>-10</v>
      </c>
      <c r="F124" s="32">
        <f t="shared" si="409"/>
        <v>12796</v>
      </c>
      <c r="G124" s="32"/>
      <c r="H124" s="32">
        <f t="shared" si="410"/>
        <v>12796</v>
      </c>
      <c r="I124" s="33"/>
      <c r="J124" s="32">
        <f t="shared" si="411"/>
        <v>12796</v>
      </c>
      <c r="K124" s="32"/>
      <c r="L124" s="32">
        <f t="shared" si="412"/>
        <v>12796</v>
      </c>
      <c r="M124" s="34">
        <v>30</v>
      </c>
      <c r="N124" s="32">
        <v>-10</v>
      </c>
      <c r="O124" s="32">
        <f t="shared" si="414"/>
        <v>20</v>
      </c>
      <c r="P124" s="32"/>
      <c r="Q124" s="32">
        <f t="shared" si="415"/>
        <v>20</v>
      </c>
      <c r="R124" s="32"/>
      <c r="S124" s="32">
        <f t="shared" si="416"/>
        <v>20</v>
      </c>
      <c r="T124" s="32"/>
      <c r="U124" s="32">
        <f t="shared" si="417"/>
        <v>20</v>
      </c>
      <c r="V124" s="34">
        <v>30</v>
      </c>
      <c r="W124" s="32">
        <v>-10</v>
      </c>
      <c r="X124" s="32">
        <f t="shared" si="418"/>
        <v>20</v>
      </c>
      <c r="Y124" s="32"/>
      <c r="Z124" s="32">
        <f t="shared" si="419"/>
        <v>20</v>
      </c>
      <c r="AA124" s="32"/>
      <c r="AB124" s="32">
        <f t="shared" si="420"/>
        <v>20</v>
      </c>
      <c r="AC124" s="32"/>
      <c r="AD124" s="32">
        <f t="shared" si="421"/>
        <v>20</v>
      </c>
    </row>
    <row r="125" spans="1:30" outlineLevel="7" x14ac:dyDescent="0.2">
      <c r="A125" s="41" t="s">
        <v>241</v>
      </c>
      <c r="B125" s="41" t="s">
        <v>14</v>
      </c>
      <c r="C125" s="42" t="s">
        <v>15</v>
      </c>
      <c r="D125" s="32">
        <v>124.1</v>
      </c>
      <c r="E125" s="32"/>
      <c r="F125" s="32">
        <f t="shared" si="409"/>
        <v>124.1</v>
      </c>
      <c r="G125" s="32"/>
      <c r="H125" s="32">
        <f t="shared" si="410"/>
        <v>124.1</v>
      </c>
      <c r="I125" s="33"/>
      <c r="J125" s="32">
        <f t="shared" si="411"/>
        <v>124.1</v>
      </c>
      <c r="K125" s="32"/>
      <c r="L125" s="32">
        <f t="shared" si="412"/>
        <v>124.1</v>
      </c>
      <c r="M125" s="34">
        <v>124.1</v>
      </c>
      <c r="N125" s="32"/>
      <c r="O125" s="32">
        <f t="shared" si="414"/>
        <v>124.1</v>
      </c>
      <c r="P125" s="32"/>
      <c r="Q125" s="32">
        <f t="shared" si="415"/>
        <v>124.1</v>
      </c>
      <c r="R125" s="32"/>
      <c r="S125" s="32">
        <f t="shared" si="416"/>
        <v>124.1</v>
      </c>
      <c r="T125" s="32"/>
      <c r="U125" s="32">
        <f t="shared" si="417"/>
        <v>124.1</v>
      </c>
      <c r="V125" s="34">
        <v>124.1</v>
      </c>
      <c r="W125" s="32"/>
      <c r="X125" s="32">
        <f t="shared" si="418"/>
        <v>124.1</v>
      </c>
      <c r="Y125" s="32"/>
      <c r="Z125" s="32">
        <f t="shared" si="419"/>
        <v>124.1</v>
      </c>
      <c r="AA125" s="32"/>
      <c r="AB125" s="32">
        <f t="shared" si="420"/>
        <v>124.1</v>
      </c>
      <c r="AC125" s="32"/>
      <c r="AD125" s="32">
        <f t="shared" si="421"/>
        <v>124.1</v>
      </c>
    </row>
    <row r="126" spans="1:30" outlineLevel="7" x14ac:dyDescent="0.2">
      <c r="A126" s="22" t="s">
        <v>793</v>
      </c>
      <c r="B126" s="22"/>
      <c r="C126" s="40" t="s">
        <v>794</v>
      </c>
      <c r="D126" s="32"/>
      <c r="E126" s="32"/>
      <c r="F126" s="32"/>
      <c r="G126" s="32"/>
      <c r="H126" s="32"/>
      <c r="I126" s="37">
        <f t="shared" ref="E126:L130" si="422">I127</f>
        <v>34995.230190000002</v>
      </c>
      <c r="J126" s="36">
        <f t="shared" si="422"/>
        <v>34995.230190000002</v>
      </c>
      <c r="K126" s="36">
        <f t="shared" si="422"/>
        <v>0</v>
      </c>
      <c r="L126" s="36">
        <f t="shared" si="422"/>
        <v>34995.230190000002</v>
      </c>
      <c r="M126" s="34"/>
      <c r="N126" s="32"/>
      <c r="O126" s="32"/>
      <c r="P126" s="32"/>
      <c r="Q126" s="32"/>
      <c r="R126" s="32"/>
      <c r="S126" s="32"/>
      <c r="T126" s="32"/>
      <c r="U126" s="32"/>
      <c r="V126" s="34"/>
      <c r="W126" s="32"/>
      <c r="X126" s="32"/>
      <c r="Y126" s="32"/>
      <c r="Z126" s="32"/>
      <c r="AA126" s="32"/>
      <c r="AB126" s="32"/>
      <c r="AC126" s="32"/>
      <c r="AD126" s="32"/>
    </row>
    <row r="127" spans="1:30" ht="31.5" outlineLevel="7" x14ac:dyDescent="0.2">
      <c r="A127" s="41" t="s">
        <v>793</v>
      </c>
      <c r="B127" s="41" t="s">
        <v>41</v>
      </c>
      <c r="C127" s="42" t="s">
        <v>42</v>
      </c>
      <c r="D127" s="32"/>
      <c r="E127" s="32"/>
      <c r="F127" s="32"/>
      <c r="G127" s="32"/>
      <c r="H127" s="32"/>
      <c r="I127" s="33">
        <f>4675.23019+30320</f>
        <v>34995.230190000002</v>
      </c>
      <c r="J127" s="32">
        <f>SUM(H127:I127)</f>
        <v>34995.230190000002</v>
      </c>
      <c r="K127" s="32"/>
      <c r="L127" s="32">
        <f>SUM(J127:K127)</f>
        <v>34995.230190000002</v>
      </c>
      <c r="M127" s="34"/>
      <c r="N127" s="32"/>
      <c r="O127" s="32"/>
      <c r="P127" s="32"/>
      <c r="Q127" s="32"/>
      <c r="R127" s="32"/>
      <c r="S127" s="32"/>
      <c r="T127" s="32"/>
      <c r="U127" s="32"/>
      <c r="V127" s="34"/>
      <c r="W127" s="32"/>
      <c r="X127" s="32"/>
      <c r="Y127" s="32"/>
      <c r="Z127" s="32"/>
      <c r="AA127" s="32"/>
      <c r="AB127" s="32"/>
      <c r="AC127" s="32"/>
      <c r="AD127" s="32"/>
    </row>
    <row r="128" spans="1:30" ht="31.5" outlineLevel="7" x14ac:dyDescent="0.2">
      <c r="A128" s="22" t="s">
        <v>801</v>
      </c>
      <c r="B128" s="22"/>
      <c r="C128" s="40" t="s">
        <v>802</v>
      </c>
      <c r="D128" s="32"/>
      <c r="E128" s="32"/>
      <c r="F128" s="32"/>
      <c r="G128" s="32"/>
      <c r="H128" s="32"/>
      <c r="I128" s="37">
        <f t="shared" si="422"/>
        <v>2450</v>
      </c>
      <c r="J128" s="36">
        <f t="shared" si="422"/>
        <v>2450</v>
      </c>
      <c r="K128" s="36">
        <f t="shared" si="422"/>
        <v>0</v>
      </c>
      <c r="L128" s="36">
        <f t="shared" si="422"/>
        <v>2450</v>
      </c>
      <c r="M128" s="34"/>
      <c r="N128" s="32"/>
      <c r="O128" s="32"/>
      <c r="P128" s="32"/>
      <c r="Q128" s="32"/>
      <c r="R128" s="32"/>
      <c r="S128" s="32"/>
      <c r="T128" s="32"/>
      <c r="U128" s="32"/>
      <c r="V128" s="34"/>
      <c r="W128" s="32"/>
      <c r="X128" s="32"/>
      <c r="Y128" s="32"/>
      <c r="Z128" s="32"/>
      <c r="AA128" s="32"/>
      <c r="AB128" s="32"/>
      <c r="AC128" s="32"/>
      <c r="AD128" s="32"/>
    </row>
    <row r="129" spans="1:30" ht="31.5" outlineLevel="7" x14ac:dyDescent="0.2">
      <c r="A129" s="41" t="s">
        <v>801</v>
      </c>
      <c r="B129" s="41" t="s">
        <v>41</v>
      </c>
      <c r="C129" s="42" t="s">
        <v>42</v>
      </c>
      <c r="D129" s="32"/>
      <c r="E129" s="32"/>
      <c r="F129" s="32"/>
      <c r="G129" s="32"/>
      <c r="H129" s="32"/>
      <c r="I129" s="33">
        <v>2450</v>
      </c>
      <c r="J129" s="32">
        <f>SUM(H129:I129)</f>
        <v>2450</v>
      </c>
      <c r="K129" s="32"/>
      <c r="L129" s="32">
        <f>SUM(J129:K129)</f>
        <v>2450</v>
      </c>
      <c r="M129" s="34"/>
      <c r="N129" s="32"/>
      <c r="O129" s="32"/>
      <c r="P129" s="32"/>
      <c r="Q129" s="32"/>
      <c r="R129" s="32"/>
      <c r="S129" s="32"/>
      <c r="T129" s="32"/>
      <c r="U129" s="32"/>
      <c r="V129" s="34"/>
      <c r="W129" s="32"/>
      <c r="X129" s="32"/>
      <c r="Y129" s="32"/>
      <c r="Z129" s="32"/>
      <c r="AA129" s="32"/>
      <c r="AB129" s="32"/>
      <c r="AC129" s="32"/>
      <c r="AD129" s="32"/>
    </row>
    <row r="130" spans="1:30" outlineLevel="7" x14ac:dyDescent="0.2">
      <c r="A130" s="22" t="s">
        <v>462</v>
      </c>
      <c r="B130" s="22"/>
      <c r="C130" s="40" t="s">
        <v>638</v>
      </c>
      <c r="D130" s="36">
        <f>D131</f>
        <v>1500</v>
      </c>
      <c r="E130" s="36">
        <f t="shared" si="422"/>
        <v>0</v>
      </c>
      <c r="F130" s="36">
        <f t="shared" si="422"/>
        <v>1500</v>
      </c>
      <c r="G130" s="36">
        <f t="shared" si="422"/>
        <v>0</v>
      </c>
      <c r="H130" s="36">
        <f t="shared" si="422"/>
        <v>1500</v>
      </c>
      <c r="I130" s="37">
        <f t="shared" si="422"/>
        <v>0</v>
      </c>
      <c r="J130" s="36">
        <f t="shared" si="422"/>
        <v>1500</v>
      </c>
      <c r="K130" s="36">
        <f t="shared" si="422"/>
        <v>0</v>
      </c>
      <c r="L130" s="36">
        <f t="shared" si="422"/>
        <v>1500</v>
      </c>
      <c r="M130" s="36">
        <f t="shared" ref="M130:V130" si="423">M131</f>
        <v>1500</v>
      </c>
      <c r="N130" s="36">
        <f t="shared" ref="N130:T130" si="424">N131</f>
        <v>0</v>
      </c>
      <c r="O130" s="36">
        <f t="shared" ref="O130:U130" si="425">O131</f>
        <v>1500</v>
      </c>
      <c r="P130" s="36">
        <f t="shared" si="424"/>
        <v>0</v>
      </c>
      <c r="Q130" s="36">
        <f t="shared" si="425"/>
        <v>1500</v>
      </c>
      <c r="R130" s="36">
        <f t="shared" si="424"/>
        <v>0</v>
      </c>
      <c r="S130" s="36">
        <f t="shared" si="425"/>
        <v>1500</v>
      </c>
      <c r="T130" s="36">
        <f t="shared" si="424"/>
        <v>0</v>
      </c>
      <c r="U130" s="36">
        <f t="shared" si="425"/>
        <v>1500</v>
      </c>
      <c r="V130" s="36">
        <f t="shared" si="423"/>
        <v>1500</v>
      </c>
      <c r="W130" s="36">
        <f t="shared" ref="W130:AC130" si="426">W131</f>
        <v>0</v>
      </c>
      <c r="X130" s="36">
        <f t="shared" ref="X130:AD130" si="427">X131</f>
        <v>1500</v>
      </c>
      <c r="Y130" s="36">
        <f t="shared" si="426"/>
        <v>0</v>
      </c>
      <c r="Z130" s="36">
        <f t="shared" si="427"/>
        <v>1500</v>
      </c>
      <c r="AA130" s="36">
        <f t="shared" si="426"/>
        <v>0</v>
      </c>
      <c r="AB130" s="36">
        <f t="shared" si="427"/>
        <v>1500</v>
      </c>
      <c r="AC130" s="36">
        <f t="shared" si="426"/>
        <v>0</v>
      </c>
      <c r="AD130" s="36">
        <f t="shared" si="427"/>
        <v>1500</v>
      </c>
    </row>
    <row r="131" spans="1:30" ht="31.5" outlineLevel="7" x14ac:dyDescent="0.2">
      <c r="A131" s="41" t="s">
        <v>462</v>
      </c>
      <c r="B131" s="41" t="s">
        <v>6</v>
      </c>
      <c r="C131" s="42" t="s">
        <v>7</v>
      </c>
      <c r="D131" s="32">
        <v>1500</v>
      </c>
      <c r="E131" s="32"/>
      <c r="F131" s="32">
        <f>SUM(D131:E131)</f>
        <v>1500</v>
      </c>
      <c r="G131" s="32"/>
      <c r="H131" s="32">
        <f>SUM(F131:G131)</f>
        <v>1500</v>
      </c>
      <c r="I131" s="33"/>
      <c r="J131" s="32">
        <f>SUM(H131:I131)</f>
        <v>1500</v>
      </c>
      <c r="K131" s="32"/>
      <c r="L131" s="32">
        <f>SUM(J131:K131)</f>
        <v>1500</v>
      </c>
      <c r="M131" s="34">
        <v>1500</v>
      </c>
      <c r="N131" s="32"/>
      <c r="O131" s="32">
        <f>SUM(M131:N131)</f>
        <v>1500</v>
      </c>
      <c r="P131" s="32"/>
      <c r="Q131" s="32">
        <f>SUM(O131:P131)</f>
        <v>1500</v>
      </c>
      <c r="R131" s="32"/>
      <c r="S131" s="32">
        <f>SUM(Q131:R131)</f>
        <v>1500</v>
      </c>
      <c r="T131" s="32"/>
      <c r="U131" s="32">
        <f>SUM(S131:T131)</f>
        <v>1500</v>
      </c>
      <c r="V131" s="34">
        <v>1500</v>
      </c>
      <c r="W131" s="32"/>
      <c r="X131" s="32">
        <f>SUM(V131:W131)</f>
        <v>1500</v>
      </c>
      <c r="Y131" s="32"/>
      <c r="Z131" s="32">
        <f>SUM(X131:Y131)</f>
        <v>1500</v>
      </c>
      <c r="AA131" s="32"/>
      <c r="AB131" s="32">
        <f>SUM(Z131:AA131)</f>
        <v>1500</v>
      </c>
      <c r="AC131" s="32"/>
      <c r="AD131" s="32">
        <f>SUM(AB131:AC131)</f>
        <v>1500</v>
      </c>
    </row>
    <row r="132" spans="1:30" ht="31.5" outlineLevel="7" x14ac:dyDescent="0.2">
      <c r="A132" s="22" t="s">
        <v>252</v>
      </c>
      <c r="B132" s="41"/>
      <c r="C132" s="40" t="s">
        <v>706</v>
      </c>
      <c r="D132" s="36">
        <f>D133</f>
        <v>43900</v>
      </c>
      <c r="E132" s="36">
        <f t="shared" ref="E132:L132" si="428">E133</f>
        <v>0</v>
      </c>
      <c r="F132" s="36">
        <f t="shared" si="428"/>
        <v>43900</v>
      </c>
      <c r="G132" s="36">
        <f t="shared" si="428"/>
        <v>0</v>
      </c>
      <c r="H132" s="36">
        <f t="shared" si="428"/>
        <v>43900</v>
      </c>
      <c r="I132" s="37">
        <f t="shared" si="428"/>
        <v>8897.4034599999995</v>
      </c>
      <c r="J132" s="36">
        <f t="shared" si="428"/>
        <v>52797.403460000001</v>
      </c>
      <c r="K132" s="36">
        <f t="shared" si="428"/>
        <v>0</v>
      </c>
      <c r="L132" s="36">
        <f t="shared" si="428"/>
        <v>52797.403460000001</v>
      </c>
      <c r="M132" s="36">
        <f t="shared" ref="M132:V132" si="429">M133</f>
        <v>43900</v>
      </c>
      <c r="N132" s="36">
        <f t="shared" ref="N132:T132" si="430">N133</f>
        <v>0</v>
      </c>
      <c r="O132" s="36">
        <f t="shared" ref="O132:U132" si="431">O133</f>
        <v>43900</v>
      </c>
      <c r="P132" s="36">
        <f t="shared" si="430"/>
        <v>0</v>
      </c>
      <c r="Q132" s="36">
        <f t="shared" si="431"/>
        <v>43900</v>
      </c>
      <c r="R132" s="36">
        <f t="shared" si="430"/>
        <v>0</v>
      </c>
      <c r="S132" s="36">
        <f t="shared" si="431"/>
        <v>43900</v>
      </c>
      <c r="T132" s="36">
        <f t="shared" si="430"/>
        <v>0</v>
      </c>
      <c r="U132" s="36">
        <f t="shared" si="431"/>
        <v>43900</v>
      </c>
      <c r="V132" s="36">
        <f t="shared" si="429"/>
        <v>43900</v>
      </c>
      <c r="W132" s="36">
        <f t="shared" ref="W132:AC132" si="432">W133</f>
        <v>0</v>
      </c>
      <c r="X132" s="36">
        <f t="shared" ref="X132:AD132" si="433">X133</f>
        <v>43900</v>
      </c>
      <c r="Y132" s="36">
        <f t="shared" si="432"/>
        <v>0</v>
      </c>
      <c r="Z132" s="36">
        <f t="shared" si="433"/>
        <v>43900</v>
      </c>
      <c r="AA132" s="36">
        <f t="shared" si="432"/>
        <v>0</v>
      </c>
      <c r="AB132" s="36">
        <f t="shared" si="433"/>
        <v>43900</v>
      </c>
      <c r="AC132" s="36">
        <f t="shared" si="432"/>
        <v>0</v>
      </c>
      <c r="AD132" s="36">
        <f t="shared" si="433"/>
        <v>43900</v>
      </c>
    </row>
    <row r="133" spans="1:30" ht="31.5" outlineLevel="7" x14ac:dyDescent="0.2">
      <c r="A133" s="26" t="s">
        <v>253</v>
      </c>
      <c r="B133" s="26"/>
      <c r="C133" s="27" t="s">
        <v>553</v>
      </c>
      <c r="D133" s="28">
        <f>D136+D138+D134</f>
        <v>43900</v>
      </c>
      <c r="E133" s="28">
        <f t="shared" ref="E133:F133" si="434">E136+E138+E134</f>
        <v>0</v>
      </c>
      <c r="F133" s="28">
        <f t="shared" si="434"/>
        <v>43900</v>
      </c>
      <c r="G133" s="28">
        <f t="shared" ref="G133:H133" si="435">G136+G138+G134</f>
        <v>0</v>
      </c>
      <c r="H133" s="28">
        <f t="shared" si="435"/>
        <v>43900</v>
      </c>
      <c r="I133" s="29">
        <f t="shared" ref="I133:J133" si="436">I136+I138+I134</f>
        <v>8897.4034599999995</v>
      </c>
      <c r="J133" s="28">
        <f t="shared" si="436"/>
        <v>52797.403460000001</v>
      </c>
      <c r="K133" s="28">
        <f t="shared" ref="K133:L133" si="437">K136+K138+K134</f>
        <v>0</v>
      </c>
      <c r="L133" s="28">
        <f t="shared" si="437"/>
        <v>52797.403460000001</v>
      </c>
      <c r="M133" s="28">
        <f t="shared" ref="M133:V133" si="438">M136+M138+M134</f>
        <v>43900</v>
      </c>
      <c r="N133" s="28">
        <f t="shared" ref="N133:P133" si="439">N136+N138+N134</f>
        <v>0</v>
      </c>
      <c r="O133" s="28">
        <f t="shared" ref="O133:R133" si="440">O136+O138+O134</f>
        <v>43900</v>
      </c>
      <c r="P133" s="28">
        <f t="shared" si="439"/>
        <v>0</v>
      </c>
      <c r="Q133" s="28">
        <f t="shared" si="440"/>
        <v>43900</v>
      </c>
      <c r="R133" s="28">
        <f t="shared" si="440"/>
        <v>0</v>
      </c>
      <c r="S133" s="28">
        <f t="shared" ref="S133:T133" si="441">S136+S138+S134</f>
        <v>43900</v>
      </c>
      <c r="T133" s="28">
        <f t="shared" si="441"/>
        <v>0</v>
      </c>
      <c r="U133" s="28">
        <f t="shared" ref="U133" si="442">U136+U138+U134</f>
        <v>43900</v>
      </c>
      <c r="V133" s="28">
        <f t="shared" si="438"/>
        <v>43900</v>
      </c>
      <c r="W133" s="28">
        <f t="shared" ref="W133:Z133" si="443">W136+W138+W134</f>
        <v>0</v>
      </c>
      <c r="X133" s="28">
        <f t="shared" ref="X133" si="444">X136+X138+X134</f>
        <v>43900</v>
      </c>
      <c r="Y133" s="28">
        <f t="shared" si="443"/>
        <v>0</v>
      </c>
      <c r="Z133" s="28">
        <f t="shared" si="443"/>
        <v>43900</v>
      </c>
      <c r="AA133" s="28">
        <f t="shared" ref="AA133:AB133" si="445">AA136+AA138+AA134</f>
        <v>0</v>
      </c>
      <c r="AB133" s="28">
        <f t="shared" si="445"/>
        <v>43900</v>
      </c>
      <c r="AC133" s="28">
        <f t="shared" ref="AC133:AD133" si="446">AC136+AC138+AC134</f>
        <v>0</v>
      </c>
      <c r="AD133" s="28">
        <f t="shared" si="446"/>
        <v>43900</v>
      </c>
    </row>
    <row r="134" spans="1:30" ht="47.25" outlineLevel="7" x14ac:dyDescent="0.2">
      <c r="A134" s="22" t="s">
        <v>471</v>
      </c>
      <c r="B134" s="22"/>
      <c r="C134" s="40" t="s">
        <v>472</v>
      </c>
      <c r="D134" s="28">
        <f>D135</f>
        <v>1000</v>
      </c>
      <c r="E134" s="28">
        <f t="shared" ref="E134:L134" si="447">E135</f>
        <v>0</v>
      </c>
      <c r="F134" s="28">
        <f t="shared" si="447"/>
        <v>1000</v>
      </c>
      <c r="G134" s="28">
        <f t="shared" si="447"/>
        <v>0</v>
      </c>
      <c r="H134" s="28">
        <f t="shared" si="447"/>
        <v>1000</v>
      </c>
      <c r="I134" s="29">
        <f t="shared" si="447"/>
        <v>0</v>
      </c>
      <c r="J134" s="28">
        <f t="shared" si="447"/>
        <v>1000</v>
      </c>
      <c r="K134" s="28">
        <f t="shared" si="447"/>
        <v>0</v>
      </c>
      <c r="L134" s="28">
        <f t="shared" si="447"/>
        <v>1000</v>
      </c>
      <c r="M134" s="28">
        <f t="shared" ref="M134:V134" si="448">M135</f>
        <v>1000</v>
      </c>
      <c r="N134" s="28">
        <f t="shared" ref="N134:T134" si="449">N135</f>
        <v>0</v>
      </c>
      <c r="O134" s="28">
        <f t="shared" ref="O134:U134" si="450">O135</f>
        <v>1000</v>
      </c>
      <c r="P134" s="28">
        <f t="shared" si="449"/>
        <v>0</v>
      </c>
      <c r="Q134" s="28">
        <f t="shared" si="450"/>
        <v>1000</v>
      </c>
      <c r="R134" s="28">
        <f t="shared" si="449"/>
        <v>0</v>
      </c>
      <c r="S134" s="28">
        <f t="shared" si="450"/>
        <v>1000</v>
      </c>
      <c r="T134" s="28">
        <f t="shared" si="449"/>
        <v>0</v>
      </c>
      <c r="U134" s="28">
        <f t="shared" si="450"/>
        <v>1000</v>
      </c>
      <c r="V134" s="28">
        <f t="shared" si="448"/>
        <v>1000</v>
      </c>
      <c r="W134" s="28">
        <f t="shared" ref="W134:AC134" si="451">W135</f>
        <v>0</v>
      </c>
      <c r="X134" s="28">
        <f t="shared" ref="X134:AD134" si="452">X135</f>
        <v>1000</v>
      </c>
      <c r="Y134" s="28">
        <f t="shared" si="451"/>
        <v>0</v>
      </c>
      <c r="Z134" s="28">
        <f t="shared" si="452"/>
        <v>1000</v>
      </c>
      <c r="AA134" s="28">
        <f t="shared" si="451"/>
        <v>0</v>
      </c>
      <c r="AB134" s="28">
        <f t="shared" si="452"/>
        <v>1000</v>
      </c>
      <c r="AC134" s="28">
        <f t="shared" si="451"/>
        <v>0</v>
      </c>
      <c r="AD134" s="28">
        <f t="shared" si="452"/>
        <v>1000</v>
      </c>
    </row>
    <row r="135" spans="1:30" ht="31.5" outlineLevel="7" x14ac:dyDescent="0.2">
      <c r="A135" s="41" t="s">
        <v>471</v>
      </c>
      <c r="B135" s="41" t="s">
        <v>41</v>
      </c>
      <c r="C135" s="42" t="s">
        <v>42</v>
      </c>
      <c r="D135" s="32">
        <v>1000</v>
      </c>
      <c r="E135" s="32"/>
      <c r="F135" s="32">
        <f>SUM(D135:E135)</f>
        <v>1000</v>
      </c>
      <c r="G135" s="32"/>
      <c r="H135" s="32">
        <f>SUM(F135:G135)</f>
        <v>1000</v>
      </c>
      <c r="I135" s="33"/>
      <c r="J135" s="32">
        <f>SUM(H135:I135)</f>
        <v>1000</v>
      </c>
      <c r="K135" s="32"/>
      <c r="L135" s="32">
        <f>SUM(J135:K135)</f>
        <v>1000</v>
      </c>
      <c r="M135" s="32">
        <v>1000</v>
      </c>
      <c r="N135" s="32"/>
      <c r="O135" s="32">
        <f>SUM(M135:N135)</f>
        <v>1000</v>
      </c>
      <c r="P135" s="32"/>
      <c r="Q135" s="32">
        <f>SUM(O135:P135)</f>
        <v>1000</v>
      </c>
      <c r="R135" s="32"/>
      <c r="S135" s="32">
        <f>SUM(Q135:R135)</f>
        <v>1000</v>
      </c>
      <c r="T135" s="32"/>
      <c r="U135" s="32">
        <f>SUM(S135:T135)</f>
        <v>1000</v>
      </c>
      <c r="V135" s="32">
        <v>1000</v>
      </c>
      <c r="W135" s="32"/>
      <c r="X135" s="32">
        <f>SUM(V135:W135)</f>
        <v>1000</v>
      </c>
      <c r="Y135" s="32"/>
      <c r="Z135" s="32">
        <f>SUM(X135:Y135)</f>
        <v>1000</v>
      </c>
      <c r="AA135" s="32"/>
      <c r="AB135" s="32">
        <f>SUM(Z135:AA135)</f>
        <v>1000</v>
      </c>
      <c r="AC135" s="32"/>
      <c r="AD135" s="32">
        <f>SUM(AB135:AC135)</f>
        <v>1000</v>
      </c>
    </row>
    <row r="136" spans="1:30" ht="47.25" outlineLevel="7" x14ac:dyDescent="0.2">
      <c r="A136" s="22" t="s">
        <v>254</v>
      </c>
      <c r="B136" s="22"/>
      <c r="C136" s="40" t="s">
        <v>306</v>
      </c>
      <c r="D136" s="36">
        <f>D137</f>
        <v>12900</v>
      </c>
      <c r="E136" s="36">
        <f t="shared" ref="E136:L136" si="453">E137</f>
        <v>0</v>
      </c>
      <c r="F136" s="36">
        <f t="shared" si="453"/>
        <v>12900</v>
      </c>
      <c r="G136" s="36">
        <f t="shared" si="453"/>
        <v>0</v>
      </c>
      <c r="H136" s="36">
        <f t="shared" si="453"/>
        <v>12900</v>
      </c>
      <c r="I136" s="37">
        <f t="shared" si="453"/>
        <v>8897.4034599999995</v>
      </c>
      <c r="J136" s="36">
        <f t="shared" si="453"/>
        <v>21797.403460000001</v>
      </c>
      <c r="K136" s="36">
        <f t="shared" si="453"/>
        <v>0</v>
      </c>
      <c r="L136" s="36">
        <f t="shared" si="453"/>
        <v>21797.403460000001</v>
      </c>
      <c r="M136" s="36">
        <f t="shared" ref="M136:V136" si="454">M137</f>
        <v>12900</v>
      </c>
      <c r="N136" s="36">
        <f t="shared" ref="N136:T136" si="455">N137</f>
        <v>0</v>
      </c>
      <c r="O136" s="36">
        <f t="shared" ref="O136:U136" si="456">O137</f>
        <v>12900</v>
      </c>
      <c r="P136" s="36">
        <f t="shared" si="455"/>
        <v>0</v>
      </c>
      <c r="Q136" s="36">
        <f t="shared" si="456"/>
        <v>12900</v>
      </c>
      <c r="R136" s="36">
        <f t="shared" si="455"/>
        <v>0</v>
      </c>
      <c r="S136" s="36">
        <f t="shared" si="456"/>
        <v>12900</v>
      </c>
      <c r="T136" s="36">
        <f t="shared" si="455"/>
        <v>0</v>
      </c>
      <c r="U136" s="36">
        <f t="shared" si="456"/>
        <v>12900</v>
      </c>
      <c r="V136" s="36">
        <f t="shared" si="454"/>
        <v>12900</v>
      </c>
      <c r="W136" s="36">
        <f t="shared" ref="W136:AC136" si="457">W137</f>
        <v>0</v>
      </c>
      <c r="X136" s="36">
        <f t="shared" ref="X136:AD136" si="458">X137</f>
        <v>12900</v>
      </c>
      <c r="Y136" s="36">
        <f t="shared" si="457"/>
        <v>0</v>
      </c>
      <c r="Z136" s="36">
        <f t="shared" si="458"/>
        <v>12900</v>
      </c>
      <c r="AA136" s="36">
        <f t="shared" si="457"/>
        <v>0</v>
      </c>
      <c r="AB136" s="36">
        <f t="shared" si="458"/>
        <v>12900</v>
      </c>
      <c r="AC136" s="36">
        <f t="shared" si="457"/>
        <v>0</v>
      </c>
      <c r="AD136" s="36">
        <f t="shared" si="458"/>
        <v>12900</v>
      </c>
    </row>
    <row r="137" spans="1:30" ht="36" customHeight="1" outlineLevel="3" x14ac:dyDescent="0.2">
      <c r="A137" s="41" t="s">
        <v>254</v>
      </c>
      <c r="B137" s="41" t="s">
        <v>41</v>
      </c>
      <c r="C137" s="42" t="s">
        <v>42</v>
      </c>
      <c r="D137" s="32">
        <v>12900</v>
      </c>
      <c r="E137" s="32"/>
      <c r="F137" s="32">
        <f>SUM(D137:E137)</f>
        <v>12900</v>
      </c>
      <c r="G137" s="32"/>
      <c r="H137" s="32">
        <f>SUM(F137:G137)</f>
        <v>12900</v>
      </c>
      <c r="I137" s="33">
        <v>8897.4034599999995</v>
      </c>
      <c r="J137" s="32">
        <f>SUM(H137:I137)</f>
        <v>21797.403460000001</v>
      </c>
      <c r="K137" s="32"/>
      <c r="L137" s="32">
        <f>SUM(J137:K137)</f>
        <v>21797.403460000001</v>
      </c>
      <c r="M137" s="34">
        <v>12900</v>
      </c>
      <c r="N137" s="32"/>
      <c r="O137" s="32">
        <f>SUM(M137:N137)</f>
        <v>12900</v>
      </c>
      <c r="P137" s="32"/>
      <c r="Q137" s="32">
        <f>SUM(O137:P137)</f>
        <v>12900</v>
      </c>
      <c r="R137" s="32"/>
      <c r="S137" s="32">
        <f>SUM(Q137:R137)</f>
        <v>12900</v>
      </c>
      <c r="T137" s="32"/>
      <c r="U137" s="32">
        <f>SUM(S137:T137)</f>
        <v>12900</v>
      </c>
      <c r="V137" s="34">
        <v>12900</v>
      </c>
      <c r="W137" s="32"/>
      <c r="X137" s="32">
        <f>SUM(V137:W137)</f>
        <v>12900</v>
      </c>
      <c r="Y137" s="32"/>
      <c r="Z137" s="32">
        <f>SUM(X137:Y137)</f>
        <v>12900</v>
      </c>
      <c r="AA137" s="32"/>
      <c r="AB137" s="32">
        <f>SUM(Z137:AA137)</f>
        <v>12900</v>
      </c>
      <c r="AC137" s="32"/>
      <c r="AD137" s="32">
        <f>SUM(AB137:AC137)</f>
        <v>12900</v>
      </c>
    </row>
    <row r="138" spans="1:30" ht="51.75" customHeight="1" outlineLevel="4" x14ac:dyDescent="0.2">
      <c r="A138" s="22" t="s">
        <v>254</v>
      </c>
      <c r="B138" s="22"/>
      <c r="C138" s="40" t="s">
        <v>542</v>
      </c>
      <c r="D138" s="36">
        <f>D139</f>
        <v>30000</v>
      </c>
      <c r="E138" s="36">
        <f t="shared" ref="E138:L138" si="459">E139</f>
        <v>0</v>
      </c>
      <c r="F138" s="36">
        <f t="shared" si="459"/>
        <v>30000</v>
      </c>
      <c r="G138" s="36">
        <f t="shared" si="459"/>
        <v>0</v>
      </c>
      <c r="H138" s="36">
        <f t="shared" si="459"/>
        <v>30000</v>
      </c>
      <c r="I138" s="37">
        <f t="shared" si="459"/>
        <v>0</v>
      </c>
      <c r="J138" s="36">
        <f t="shared" si="459"/>
        <v>30000</v>
      </c>
      <c r="K138" s="36">
        <f t="shared" si="459"/>
        <v>0</v>
      </c>
      <c r="L138" s="36">
        <f t="shared" si="459"/>
        <v>30000</v>
      </c>
      <c r="M138" s="36">
        <f t="shared" ref="M138:V138" si="460">M139</f>
        <v>30000</v>
      </c>
      <c r="N138" s="36">
        <f t="shared" ref="N138:T138" si="461">N139</f>
        <v>0</v>
      </c>
      <c r="O138" s="36">
        <f t="shared" ref="O138:U138" si="462">O139</f>
        <v>30000</v>
      </c>
      <c r="P138" s="36">
        <f t="shared" si="461"/>
        <v>0</v>
      </c>
      <c r="Q138" s="36">
        <f t="shared" si="462"/>
        <v>30000</v>
      </c>
      <c r="R138" s="36">
        <f t="shared" si="461"/>
        <v>0</v>
      </c>
      <c r="S138" s="36">
        <f t="shared" si="462"/>
        <v>30000</v>
      </c>
      <c r="T138" s="36">
        <f t="shared" si="461"/>
        <v>0</v>
      </c>
      <c r="U138" s="36">
        <f t="shared" si="462"/>
        <v>30000</v>
      </c>
      <c r="V138" s="36">
        <f t="shared" si="460"/>
        <v>30000</v>
      </c>
      <c r="W138" s="36">
        <f t="shared" ref="W138:AC138" si="463">W139</f>
        <v>0</v>
      </c>
      <c r="X138" s="36">
        <f t="shared" ref="X138:AD138" si="464">X139</f>
        <v>30000</v>
      </c>
      <c r="Y138" s="36">
        <f t="shared" si="463"/>
        <v>0</v>
      </c>
      <c r="Z138" s="36">
        <f t="shared" si="464"/>
        <v>30000</v>
      </c>
      <c r="AA138" s="36">
        <f t="shared" si="463"/>
        <v>0</v>
      </c>
      <c r="AB138" s="36">
        <f t="shared" si="464"/>
        <v>30000</v>
      </c>
      <c r="AC138" s="36">
        <f t="shared" si="463"/>
        <v>0</v>
      </c>
      <c r="AD138" s="36">
        <f t="shared" si="464"/>
        <v>30000</v>
      </c>
    </row>
    <row r="139" spans="1:30" ht="31.5" outlineLevel="5" x14ac:dyDescent="0.2">
      <c r="A139" s="41" t="s">
        <v>254</v>
      </c>
      <c r="B139" s="41" t="s">
        <v>41</v>
      </c>
      <c r="C139" s="42" t="s">
        <v>42</v>
      </c>
      <c r="D139" s="32">
        <v>30000</v>
      </c>
      <c r="E139" s="32"/>
      <c r="F139" s="32">
        <f>SUM(D139:E139)</f>
        <v>30000</v>
      </c>
      <c r="G139" s="32"/>
      <c r="H139" s="32">
        <f>SUM(F139:G139)</f>
        <v>30000</v>
      </c>
      <c r="I139" s="33"/>
      <c r="J139" s="32">
        <f>SUM(H139:I139)</f>
        <v>30000</v>
      </c>
      <c r="K139" s="32"/>
      <c r="L139" s="32">
        <f>SUM(J139:K139)</f>
        <v>30000</v>
      </c>
      <c r="M139" s="34">
        <v>30000</v>
      </c>
      <c r="N139" s="32"/>
      <c r="O139" s="32">
        <f>SUM(M139:N139)</f>
        <v>30000</v>
      </c>
      <c r="P139" s="32"/>
      <c r="Q139" s="32">
        <f>SUM(O139:P139)</f>
        <v>30000</v>
      </c>
      <c r="R139" s="32"/>
      <c r="S139" s="32">
        <f>SUM(Q139:R139)</f>
        <v>30000</v>
      </c>
      <c r="T139" s="32"/>
      <c r="U139" s="32">
        <f>SUM(S139:T139)</f>
        <v>30000</v>
      </c>
      <c r="V139" s="34">
        <v>30000</v>
      </c>
      <c r="W139" s="32"/>
      <c r="X139" s="32">
        <f>SUM(V139:W139)</f>
        <v>30000</v>
      </c>
      <c r="Y139" s="32"/>
      <c r="Z139" s="32">
        <f>SUM(X139:Y139)</f>
        <v>30000</v>
      </c>
      <c r="AA139" s="32"/>
      <c r="AB139" s="32">
        <f>SUM(Z139:AA139)</f>
        <v>30000</v>
      </c>
      <c r="AC139" s="32"/>
      <c r="AD139" s="32">
        <f>SUM(AB139:AC139)</f>
        <v>30000</v>
      </c>
    </row>
    <row r="140" spans="1:30" ht="31.5" outlineLevel="5" x14ac:dyDescent="0.2">
      <c r="A140" s="26" t="s">
        <v>246</v>
      </c>
      <c r="B140" s="26"/>
      <c r="C140" s="27" t="s">
        <v>715</v>
      </c>
      <c r="D140" s="28">
        <f>D141</f>
        <v>1045.2</v>
      </c>
      <c r="E140" s="28">
        <f t="shared" ref="E140:L141" si="465">E141</f>
        <v>0</v>
      </c>
      <c r="F140" s="28">
        <f t="shared" si="465"/>
        <v>1045.2</v>
      </c>
      <c r="G140" s="28">
        <f t="shared" si="465"/>
        <v>0</v>
      </c>
      <c r="H140" s="28">
        <f t="shared" si="465"/>
        <v>1045.2</v>
      </c>
      <c r="I140" s="29">
        <f t="shared" si="465"/>
        <v>511.12202000000002</v>
      </c>
      <c r="J140" s="28">
        <f t="shared" si="465"/>
        <v>1556.3220200000001</v>
      </c>
      <c r="K140" s="28">
        <f t="shared" si="465"/>
        <v>0</v>
      </c>
      <c r="L140" s="28">
        <f t="shared" si="465"/>
        <v>1556.3220200000001</v>
      </c>
      <c r="M140" s="28">
        <f t="shared" ref="M140:V140" si="466">M141</f>
        <v>992</v>
      </c>
      <c r="N140" s="28">
        <f t="shared" ref="N140:T140" si="467">N141</f>
        <v>0</v>
      </c>
      <c r="O140" s="28">
        <f t="shared" ref="O140:U140" si="468">O141</f>
        <v>992</v>
      </c>
      <c r="P140" s="28">
        <f t="shared" si="467"/>
        <v>0</v>
      </c>
      <c r="Q140" s="28">
        <f t="shared" si="468"/>
        <v>992</v>
      </c>
      <c r="R140" s="28">
        <f t="shared" si="467"/>
        <v>0</v>
      </c>
      <c r="S140" s="28">
        <f t="shared" si="468"/>
        <v>992</v>
      </c>
      <c r="T140" s="28">
        <f t="shared" si="467"/>
        <v>0</v>
      </c>
      <c r="U140" s="28">
        <f t="shared" si="468"/>
        <v>992</v>
      </c>
      <c r="V140" s="28">
        <f t="shared" si="466"/>
        <v>992</v>
      </c>
      <c r="W140" s="28">
        <f t="shared" ref="W140:AC140" si="469">W141</f>
        <v>0</v>
      </c>
      <c r="X140" s="28">
        <f t="shared" ref="X140:AD140" si="470">X141</f>
        <v>992</v>
      </c>
      <c r="Y140" s="28">
        <f t="shared" si="469"/>
        <v>0</v>
      </c>
      <c r="Z140" s="28">
        <f t="shared" si="470"/>
        <v>992</v>
      </c>
      <c r="AA140" s="28">
        <f t="shared" si="469"/>
        <v>0</v>
      </c>
      <c r="AB140" s="28">
        <f t="shared" si="470"/>
        <v>992</v>
      </c>
      <c r="AC140" s="28">
        <f t="shared" si="469"/>
        <v>0</v>
      </c>
      <c r="AD140" s="28">
        <f t="shared" si="470"/>
        <v>992</v>
      </c>
    </row>
    <row r="141" spans="1:30" ht="47.25" outlineLevel="7" x14ac:dyDescent="0.2">
      <c r="A141" s="26" t="s">
        <v>247</v>
      </c>
      <c r="B141" s="26"/>
      <c r="C141" s="27" t="s">
        <v>639</v>
      </c>
      <c r="D141" s="28">
        <f>D142</f>
        <v>1045.2</v>
      </c>
      <c r="E141" s="28">
        <f t="shared" si="465"/>
        <v>0</v>
      </c>
      <c r="F141" s="28">
        <f t="shared" si="465"/>
        <v>1045.2</v>
      </c>
      <c r="G141" s="28">
        <f t="shared" si="465"/>
        <v>0</v>
      </c>
      <c r="H141" s="28">
        <f>H142+H144</f>
        <v>1045.2</v>
      </c>
      <c r="I141" s="29">
        <f t="shared" ref="I141:AB141" si="471">I142+I144</f>
        <v>511.12202000000002</v>
      </c>
      <c r="J141" s="28">
        <f t="shared" si="471"/>
        <v>1556.3220200000001</v>
      </c>
      <c r="K141" s="28">
        <f t="shared" ref="K141:L141" si="472">K142+K144</f>
        <v>0</v>
      </c>
      <c r="L141" s="28">
        <f t="shared" si="472"/>
        <v>1556.3220200000001</v>
      </c>
      <c r="M141" s="28">
        <f t="shared" si="471"/>
        <v>992</v>
      </c>
      <c r="N141" s="28">
        <f t="shared" si="471"/>
        <v>0</v>
      </c>
      <c r="O141" s="28">
        <f t="shared" si="471"/>
        <v>992</v>
      </c>
      <c r="P141" s="28">
        <f t="shared" si="471"/>
        <v>0</v>
      </c>
      <c r="Q141" s="28">
        <f t="shared" si="471"/>
        <v>992</v>
      </c>
      <c r="R141" s="28">
        <f t="shared" si="471"/>
        <v>0</v>
      </c>
      <c r="S141" s="28">
        <f t="shared" si="471"/>
        <v>992</v>
      </c>
      <c r="T141" s="28">
        <f t="shared" ref="T141:U141" si="473">T142+T144</f>
        <v>0</v>
      </c>
      <c r="U141" s="28">
        <f t="shared" si="473"/>
        <v>992</v>
      </c>
      <c r="V141" s="28">
        <f t="shared" si="471"/>
        <v>992</v>
      </c>
      <c r="W141" s="28">
        <f t="shared" si="471"/>
        <v>0</v>
      </c>
      <c r="X141" s="28">
        <f t="shared" si="471"/>
        <v>992</v>
      </c>
      <c r="Y141" s="28">
        <f t="shared" si="471"/>
        <v>0</v>
      </c>
      <c r="Z141" s="28">
        <f t="shared" si="471"/>
        <v>992</v>
      </c>
      <c r="AA141" s="28">
        <f t="shared" si="471"/>
        <v>0</v>
      </c>
      <c r="AB141" s="28">
        <f t="shared" si="471"/>
        <v>992</v>
      </c>
      <c r="AC141" s="28">
        <f t="shared" ref="AC141:AD141" si="474">AC142+AC144</f>
        <v>0</v>
      </c>
      <c r="AD141" s="28">
        <f t="shared" si="474"/>
        <v>992</v>
      </c>
    </row>
    <row r="142" spans="1:30" outlineLevel="7" x14ac:dyDescent="0.2">
      <c r="A142" s="22" t="s">
        <v>248</v>
      </c>
      <c r="B142" s="22"/>
      <c r="C142" s="40" t="s">
        <v>249</v>
      </c>
      <c r="D142" s="36">
        <f t="shared" ref="D142:AC144" si="475">D143</f>
        <v>1045.2</v>
      </c>
      <c r="E142" s="36">
        <f t="shared" si="475"/>
        <v>0</v>
      </c>
      <c r="F142" s="36">
        <f t="shared" si="475"/>
        <v>1045.2</v>
      </c>
      <c r="G142" s="36">
        <f t="shared" si="475"/>
        <v>0</v>
      </c>
      <c r="H142" s="36">
        <f t="shared" si="475"/>
        <v>1045.2</v>
      </c>
      <c r="I142" s="37">
        <f t="shared" si="475"/>
        <v>250</v>
      </c>
      <c r="J142" s="36">
        <f t="shared" si="475"/>
        <v>1295.2</v>
      </c>
      <c r="K142" s="36">
        <f t="shared" si="475"/>
        <v>0</v>
      </c>
      <c r="L142" s="36">
        <f t="shared" si="475"/>
        <v>1295.2</v>
      </c>
      <c r="M142" s="36">
        <f t="shared" si="475"/>
        <v>992</v>
      </c>
      <c r="N142" s="36">
        <f t="shared" si="475"/>
        <v>0</v>
      </c>
      <c r="O142" s="36">
        <f t="shared" si="475"/>
        <v>992</v>
      </c>
      <c r="P142" s="36">
        <f t="shared" si="475"/>
        <v>0</v>
      </c>
      <c r="Q142" s="36">
        <f t="shared" si="475"/>
        <v>992</v>
      </c>
      <c r="R142" s="36">
        <f t="shared" si="475"/>
        <v>0</v>
      </c>
      <c r="S142" s="36">
        <f t="shared" si="475"/>
        <v>992</v>
      </c>
      <c r="T142" s="36">
        <f t="shared" si="475"/>
        <v>0</v>
      </c>
      <c r="U142" s="36">
        <f t="shared" si="475"/>
        <v>992</v>
      </c>
      <c r="V142" s="36">
        <f t="shared" si="475"/>
        <v>992</v>
      </c>
      <c r="W142" s="36">
        <f t="shared" si="475"/>
        <v>0</v>
      </c>
      <c r="X142" s="36">
        <f t="shared" si="475"/>
        <v>992</v>
      </c>
      <c r="Y142" s="36">
        <f t="shared" si="475"/>
        <v>0</v>
      </c>
      <c r="Z142" s="36">
        <f t="shared" si="475"/>
        <v>992</v>
      </c>
      <c r="AA142" s="36">
        <f t="shared" si="475"/>
        <v>0</v>
      </c>
      <c r="AB142" s="36">
        <f t="shared" si="475"/>
        <v>992</v>
      </c>
      <c r="AC142" s="36">
        <f t="shared" si="475"/>
        <v>0</v>
      </c>
      <c r="AD142" s="36">
        <f t="shared" ref="AD142" si="476">AD143</f>
        <v>992</v>
      </c>
    </row>
    <row r="143" spans="1:30" ht="31.5" outlineLevel="7" x14ac:dyDescent="0.25">
      <c r="A143" s="41" t="s">
        <v>248</v>
      </c>
      <c r="B143" s="41" t="s">
        <v>41</v>
      </c>
      <c r="C143" s="44" t="s">
        <v>42</v>
      </c>
      <c r="D143" s="32">
        <f>992+53.2</f>
        <v>1045.2</v>
      </c>
      <c r="E143" s="32"/>
      <c r="F143" s="32">
        <f>SUM(D143:E143)</f>
        <v>1045.2</v>
      </c>
      <c r="G143" s="32"/>
      <c r="H143" s="32">
        <f>SUM(F143:G143)</f>
        <v>1045.2</v>
      </c>
      <c r="I143" s="33">
        <v>250</v>
      </c>
      <c r="J143" s="32">
        <f>SUM(H143:I143)</f>
        <v>1295.2</v>
      </c>
      <c r="K143" s="32"/>
      <c r="L143" s="32">
        <f>SUM(J143:K143)</f>
        <v>1295.2</v>
      </c>
      <c r="M143" s="34">
        <v>992</v>
      </c>
      <c r="N143" s="32"/>
      <c r="O143" s="32">
        <f>SUM(M143:N143)</f>
        <v>992</v>
      </c>
      <c r="P143" s="32"/>
      <c r="Q143" s="32">
        <f>SUM(O143:P143)</f>
        <v>992</v>
      </c>
      <c r="R143" s="32"/>
      <c r="S143" s="32">
        <f>SUM(Q143:R143)</f>
        <v>992</v>
      </c>
      <c r="T143" s="32"/>
      <c r="U143" s="32">
        <f>SUM(S143:T143)</f>
        <v>992</v>
      </c>
      <c r="V143" s="34">
        <v>992</v>
      </c>
      <c r="W143" s="32"/>
      <c r="X143" s="32">
        <f>SUM(V143:W143)</f>
        <v>992</v>
      </c>
      <c r="Y143" s="32"/>
      <c r="Z143" s="32">
        <f>SUM(X143:Y143)</f>
        <v>992</v>
      </c>
      <c r="AA143" s="32"/>
      <c r="AB143" s="32">
        <f>SUM(Z143:AA143)</f>
        <v>992</v>
      </c>
      <c r="AC143" s="32"/>
      <c r="AD143" s="32">
        <f>SUM(AB143:AC143)</f>
        <v>992</v>
      </c>
    </row>
    <row r="144" spans="1:30" ht="47.25" outlineLevel="7" x14ac:dyDescent="0.2">
      <c r="A144" s="22" t="s">
        <v>803</v>
      </c>
      <c r="B144" s="22"/>
      <c r="C144" s="40" t="s">
        <v>804</v>
      </c>
      <c r="D144" s="32"/>
      <c r="E144" s="32"/>
      <c r="F144" s="32"/>
      <c r="G144" s="32"/>
      <c r="H144" s="32"/>
      <c r="I144" s="37">
        <f t="shared" si="475"/>
        <v>261.12202000000002</v>
      </c>
      <c r="J144" s="36">
        <f t="shared" si="475"/>
        <v>261.12202000000002</v>
      </c>
      <c r="K144" s="36">
        <f t="shared" si="475"/>
        <v>0</v>
      </c>
      <c r="L144" s="36">
        <f t="shared" si="475"/>
        <v>261.12202000000002</v>
      </c>
      <c r="M144" s="34"/>
      <c r="N144" s="32"/>
      <c r="O144" s="32"/>
      <c r="P144" s="32"/>
      <c r="Q144" s="32"/>
      <c r="R144" s="32"/>
      <c r="S144" s="32"/>
      <c r="T144" s="32"/>
      <c r="U144" s="32"/>
      <c r="V144" s="34"/>
      <c r="W144" s="32"/>
      <c r="X144" s="32"/>
      <c r="Y144" s="32"/>
      <c r="Z144" s="32"/>
      <c r="AA144" s="32"/>
      <c r="AB144" s="32"/>
      <c r="AC144" s="32"/>
      <c r="AD144" s="32"/>
    </row>
    <row r="145" spans="1:30" ht="31.5" outlineLevel="7" x14ac:dyDescent="0.2">
      <c r="A145" s="41" t="s">
        <v>803</v>
      </c>
      <c r="B145" s="41" t="s">
        <v>41</v>
      </c>
      <c r="C145" s="42" t="s">
        <v>42</v>
      </c>
      <c r="D145" s="32"/>
      <c r="E145" s="32"/>
      <c r="F145" s="32"/>
      <c r="G145" s="32"/>
      <c r="H145" s="32"/>
      <c r="I145" s="33">
        <v>261.12202000000002</v>
      </c>
      <c r="J145" s="32">
        <f>SUM(H145:I145)</f>
        <v>261.12202000000002</v>
      </c>
      <c r="K145" s="32"/>
      <c r="L145" s="32">
        <f>SUM(J145:K145)</f>
        <v>261.12202000000002</v>
      </c>
      <c r="M145" s="34"/>
      <c r="N145" s="32"/>
      <c r="O145" s="32"/>
      <c r="P145" s="32"/>
      <c r="Q145" s="32"/>
      <c r="R145" s="32"/>
      <c r="S145" s="32"/>
      <c r="T145" s="32"/>
      <c r="U145" s="32"/>
      <c r="V145" s="34"/>
      <c r="W145" s="32"/>
      <c r="X145" s="32"/>
      <c r="Y145" s="32"/>
      <c r="Z145" s="32"/>
      <c r="AA145" s="32"/>
      <c r="AB145" s="32"/>
      <c r="AC145" s="32"/>
      <c r="AD145" s="32"/>
    </row>
    <row r="146" spans="1:30" ht="47.25" outlineLevel="7" x14ac:dyDescent="0.2">
      <c r="A146" s="26" t="s">
        <v>243</v>
      </c>
      <c r="B146" s="26"/>
      <c r="C146" s="27" t="s">
        <v>640</v>
      </c>
      <c r="D146" s="28">
        <f>D147</f>
        <v>264309.80000000005</v>
      </c>
      <c r="E146" s="28">
        <f t="shared" ref="E146:L146" si="477">E147</f>
        <v>0</v>
      </c>
      <c r="F146" s="28">
        <f t="shared" si="477"/>
        <v>264309.80000000005</v>
      </c>
      <c r="G146" s="28">
        <f t="shared" si="477"/>
        <v>0</v>
      </c>
      <c r="H146" s="28">
        <f t="shared" si="477"/>
        <v>264309.80000000005</v>
      </c>
      <c r="I146" s="29">
        <f t="shared" si="477"/>
        <v>0</v>
      </c>
      <c r="J146" s="28">
        <f t="shared" si="477"/>
        <v>264309.80000000005</v>
      </c>
      <c r="K146" s="28">
        <f t="shared" si="477"/>
        <v>20908.270809999998</v>
      </c>
      <c r="L146" s="28">
        <f t="shared" si="477"/>
        <v>285218.07081</v>
      </c>
      <c r="M146" s="28">
        <f t="shared" ref="M146:V146" si="478">M147</f>
        <v>264144.80000000005</v>
      </c>
      <c r="N146" s="28">
        <f t="shared" ref="N146:T146" si="479">N147</f>
        <v>0</v>
      </c>
      <c r="O146" s="28">
        <f t="shared" ref="O146:U146" si="480">O147</f>
        <v>264144.80000000005</v>
      </c>
      <c r="P146" s="28">
        <f t="shared" si="479"/>
        <v>0</v>
      </c>
      <c r="Q146" s="28">
        <f t="shared" si="480"/>
        <v>264144.80000000005</v>
      </c>
      <c r="R146" s="28">
        <f t="shared" si="479"/>
        <v>0</v>
      </c>
      <c r="S146" s="28">
        <f t="shared" si="480"/>
        <v>264144.80000000005</v>
      </c>
      <c r="T146" s="28">
        <f t="shared" si="479"/>
        <v>0</v>
      </c>
      <c r="U146" s="28">
        <f t="shared" si="480"/>
        <v>264144.80000000005</v>
      </c>
      <c r="V146" s="28">
        <f t="shared" si="478"/>
        <v>264309.80000000005</v>
      </c>
      <c r="W146" s="28">
        <f t="shared" ref="W146:AC146" si="481">W147</f>
        <v>0</v>
      </c>
      <c r="X146" s="28">
        <f t="shared" ref="X146:AD146" si="482">X147</f>
        <v>264309.80000000005</v>
      </c>
      <c r="Y146" s="28">
        <f t="shared" si="481"/>
        <v>0</v>
      </c>
      <c r="Z146" s="28">
        <f t="shared" si="482"/>
        <v>264309.80000000005</v>
      </c>
      <c r="AA146" s="28">
        <f t="shared" si="481"/>
        <v>0</v>
      </c>
      <c r="AB146" s="28">
        <f t="shared" si="482"/>
        <v>264309.80000000005</v>
      </c>
      <c r="AC146" s="28">
        <f t="shared" si="481"/>
        <v>0</v>
      </c>
      <c r="AD146" s="28">
        <f t="shared" si="482"/>
        <v>264309.80000000005</v>
      </c>
    </row>
    <row r="147" spans="1:30" ht="31.5" outlineLevel="7" x14ac:dyDescent="0.2">
      <c r="A147" s="26" t="s">
        <v>244</v>
      </c>
      <c r="B147" s="26"/>
      <c r="C147" s="27" t="s">
        <v>26</v>
      </c>
      <c r="D147" s="28">
        <f>D148+D152+D154+D156+D158+D160+D162+D164+D166+D168</f>
        <v>264309.80000000005</v>
      </c>
      <c r="E147" s="28">
        <f t="shared" ref="E147:F147" si="483">E148+E152+E154+E156+E158+E160+E162+E164+E166+E168</f>
        <v>0</v>
      </c>
      <c r="F147" s="28">
        <f t="shared" si="483"/>
        <v>264309.80000000005</v>
      </c>
      <c r="G147" s="28">
        <f t="shared" ref="G147:H147" si="484">G148+G152+G154+G156+G158+G160+G162+G164+G166+G168</f>
        <v>0</v>
      </c>
      <c r="H147" s="28">
        <f t="shared" si="484"/>
        <v>264309.80000000005</v>
      </c>
      <c r="I147" s="29">
        <f t="shared" ref="I147:J147" si="485">I148+I152+I154+I156+I158+I160+I162+I164+I166+I168</f>
        <v>0</v>
      </c>
      <c r="J147" s="28">
        <f t="shared" si="485"/>
        <v>264309.80000000005</v>
      </c>
      <c r="K147" s="28">
        <f t="shared" ref="K147:L147" si="486">K148+K152+K154+K156+K158+K160+K162+K164+K166+K168</f>
        <v>20908.270809999998</v>
      </c>
      <c r="L147" s="28">
        <f t="shared" si="486"/>
        <v>285218.07081</v>
      </c>
      <c r="M147" s="28">
        <f>M148+M152+M154+M156+M158+M160+M162+M164+M166+M168</f>
        <v>264144.80000000005</v>
      </c>
      <c r="N147" s="28">
        <f t="shared" ref="N147:P147" si="487">N148+N152+N154+N156+N158+N160+N162+N164+N166+N168</f>
        <v>0</v>
      </c>
      <c r="O147" s="28">
        <f t="shared" ref="O147:R147" si="488">O148+O152+O154+O156+O158+O160+O162+O164+O166+O168</f>
        <v>264144.80000000005</v>
      </c>
      <c r="P147" s="28">
        <f t="shared" si="487"/>
        <v>0</v>
      </c>
      <c r="Q147" s="28">
        <f t="shared" si="488"/>
        <v>264144.80000000005</v>
      </c>
      <c r="R147" s="28">
        <f t="shared" si="488"/>
        <v>0</v>
      </c>
      <c r="S147" s="28">
        <f t="shared" ref="S147:T147" si="489">S148+S152+S154+S156+S158+S160+S162+S164+S166+S168</f>
        <v>264144.80000000005</v>
      </c>
      <c r="T147" s="28">
        <f t="shared" si="489"/>
        <v>0</v>
      </c>
      <c r="U147" s="28">
        <f t="shared" ref="U147" si="490">U148+U152+U154+U156+U158+U160+U162+U164+U166+U168</f>
        <v>264144.80000000005</v>
      </c>
      <c r="V147" s="28">
        <f>V148+V152+V154+V156+V158+V160+V162+V164+V166+V168</f>
        <v>264309.80000000005</v>
      </c>
      <c r="W147" s="28">
        <f t="shared" ref="W147:Y147" si="491">W148+W152+W154+W156+W158+W160+W162+W164+W166+W168</f>
        <v>0</v>
      </c>
      <c r="X147" s="28">
        <f t="shared" ref="X147:AA147" si="492">X148+X152+X154+X156+X158+X160+X162+X164+X166+X168</f>
        <v>264309.80000000005</v>
      </c>
      <c r="Y147" s="28">
        <f t="shared" si="491"/>
        <v>0</v>
      </c>
      <c r="Z147" s="28">
        <f t="shared" si="492"/>
        <v>264309.80000000005</v>
      </c>
      <c r="AA147" s="28">
        <f t="shared" si="492"/>
        <v>0</v>
      </c>
      <c r="AB147" s="28">
        <f t="shared" ref="AB147:AC147" si="493">AB148+AB152+AB154+AB156+AB158+AB160+AB162+AB164+AB166+AB168</f>
        <v>264309.80000000005</v>
      </c>
      <c r="AC147" s="28">
        <f t="shared" si="493"/>
        <v>0</v>
      </c>
      <c r="AD147" s="28">
        <f t="shared" ref="AD147" si="494">AD148+AD152+AD154+AD156+AD158+AD160+AD162+AD164+AD166+AD168</f>
        <v>264309.80000000005</v>
      </c>
    </row>
    <row r="148" spans="1:30" outlineLevel="7" x14ac:dyDescent="0.2">
      <c r="A148" s="26" t="s">
        <v>269</v>
      </c>
      <c r="B148" s="26"/>
      <c r="C148" s="27" t="s">
        <v>28</v>
      </c>
      <c r="D148" s="28">
        <f>D149+D150+D151</f>
        <v>8825.5</v>
      </c>
      <c r="E148" s="28">
        <f t="shared" ref="E148:F148" si="495">E149+E150+E151</f>
        <v>0</v>
      </c>
      <c r="F148" s="28">
        <f t="shared" si="495"/>
        <v>8825.5</v>
      </c>
      <c r="G148" s="28">
        <f t="shared" ref="G148:H148" si="496">G149+G150+G151</f>
        <v>0</v>
      </c>
      <c r="H148" s="28">
        <f t="shared" si="496"/>
        <v>8825.5</v>
      </c>
      <c r="I148" s="29">
        <f t="shared" ref="I148:J148" si="497">I149+I150+I151</f>
        <v>0</v>
      </c>
      <c r="J148" s="28">
        <f t="shared" si="497"/>
        <v>8825.5</v>
      </c>
      <c r="K148" s="28">
        <f t="shared" ref="K148:L148" si="498">K149+K150+K151</f>
        <v>0</v>
      </c>
      <c r="L148" s="28">
        <f t="shared" si="498"/>
        <v>8825.5</v>
      </c>
      <c r="M148" s="28">
        <f t="shared" ref="M148:V148" si="499">M149+M150+M151</f>
        <v>8825.5</v>
      </c>
      <c r="N148" s="28">
        <f t="shared" ref="N148:P148" si="500">N149+N150+N151</f>
        <v>0</v>
      </c>
      <c r="O148" s="28">
        <f t="shared" ref="O148:R148" si="501">O149+O150+O151</f>
        <v>8825.5</v>
      </c>
      <c r="P148" s="28">
        <f t="shared" si="500"/>
        <v>0</v>
      </c>
      <c r="Q148" s="28">
        <f t="shared" si="501"/>
        <v>8825.5</v>
      </c>
      <c r="R148" s="28">
        <f t="shared" si="501"/>
        <v>0</v>
      </c>
      <c r="S148" s="28">
        <f t="shared" ref="S148:T148" si="502">S149+S150+S151</f>
        <v>8825.5</v>
      </c>
      <c r="T148" s="28">
        <f t="shared" si="502"/>
        <v>0</v>
      </c>
      <c r="U148" s="28">
        <f t="shared" ref="U148" si="503">U149+U150+U151</f>
        <v>8825.5</v>
      </c>
      <c r="V148" s="28">
        <f t="shared" si="499"/>
        <v>8825.5</v>
      </c>
      <c r="W148" s="28">
        <f t="shared" ref="W148:Z148" si="504">W149+W150+W151</f>
        <v>0</v>
      </c>
      <c r="X148" s="28">
        <f t="shared" ref="X148" si="505">X149+X150+X151</f>
        <v>8825.5</v>
      </c>
      <c r="Y148" s="28">
        <f t="shared" si="504"/>
        <v>0</v>
      </c>
      <c r="Z148" s="28">
        <f t="shared" si="504"/>
        <v>8825.5</v>
      </c>
      <c r="AA148" s="28">
        <f t="shared" ref="AA148:AB148" si="506">AA149+AA150+AA151</f>
        <v>0</v>
      </c>
      <c r="AB148" s="28">
        <f t="shared" si="506"/>
        <v>8825.5</v>
      </c>
      <c r="AC148" s="28">
        <f t="shared" ref="AC148:AD148" si="507">AC149+AC150+AC151</f>
        <v>0</v>
      </c>
      <c r="AD148" s="28">
        <f t="shared" si="507"/>
        <v>8825.5</v>
      </c>
    </row>
    <row r="149" spans="1:30" ht="47.25" outlineLevel="7" x14ac:dyDescent="0.2">
      <c r="A149" s="30" t="s">
        <v>269</v>
      </c>
      <c r="B149" s="30" t="s">
        <v>3</v>
      </c>
      <c r="C149" s="38" t="s">
        <v>4</v>
      </c>
      <c r="D149" s="51">
        <v>8522.5</v>
      </c>
      <c r="E149" s="32"/>
      <c r="F149" s="32">
        <f t="shared" ref="F149:F151" si="508">SUM(D149:E149)</f>
        <v>8522.5</v>
      </c>
      <c r="G149" s="32"/>
      <c r="H149" s="32">
        <f t="shared" ref="H149:H151" si="509">SUM(F149:G149)</f>
        <v>8522.5</v>
      </c>
      <c r="I149" s="33"/>
      <c r="J149" s="32">
        <f t="shared" ref="J149:J151" si="510">SUM(H149:I149)</f>
        <v>8522.5</v>
      </c>
      <c r="K149" s="32"/>
      <c r="L149" s="32">
        <f t="shared" ref="L149:L151" si="511">SUM(J149:K149)</f>
        <v>8522.5</v>
      </c>
      <c r="M149" s="34">
        <v>8522.5</v>
      </c>
      <c r="N149" s="32"/>
      <c r="O149" s="32">
        <f t="shared" ref="O149:O151" si="512">SUM(M149:N149)</f>
        <v>8522.5</v>
      </c>
      <c r="P149" s="32"/>
      <c r="Q149" s="32">
        <f t="shared" ref="Q149:Q151" si="513">SUM(O149:P149)</f>
        <v>8522.5</v>
      </c>
      <c r="R149" s="32"/>
      <c r="S149" s="32">
        <f t="shared" ref="S149:S151" si="514">SUM(Q149:R149)</f>
        <v>8522.5</v>
      </c>
      <c r="T149" s="32"/>
      <c r="U149" s="32">
        <f t="shared" ref="U149:U151" si="515">SUM(S149:T149)</f>
        <v>8522.5</v>
      </c>
      <c r="V149" s="34">
        <v>8522.5</v>
      </c>
      <c r="W149" s="32"/>
      <c r="X149" s="32">
        <f t="shared" ref="X149:X151" si="516">SUM(V149:W149)</f>
        <v>8522.5</v>
      </c>
      <c r="Y149" s="32"/>
      <c r="Z149" s="32">
        <f t="shared" ref="Z149:Z151" si="517">SUM(X149:Y149)</f>
        <v>8522.5</v>
      </c>
      <c r="AA149" s="32"/>
      <c r="AB149" s="32">
        <f t="shared" ref="AB149:AB151" si="518">SUM(Z149:AA149)</f>
        <v>8522.5</v>
      </c>
      <c r="AC149" s="32"/>
      <c r="AD149" s="32">
        <f t="shared" ref="AD149:AD151" si="519">SUM(AB149:AC149)</f>
        <v>8522.5</v>
      </c>
    </row>
    <row r="150" spans="1:30" ht="31.5" outlineLevel="7" x14ac:dyDescent="0.2">
      <c r="A150" s="30" t="s">
        <v>269</v>
      </c>
      <c r="B150" s="30" t="s">
        <v>6</v>
      </c>
      <c r="C150" s="38" t="s">
        <v>7</v>
      </c>
      <c r="D150" s="51">
        <v>302.7</v>
      </c>
      <c r="E150" s="32"/>
      <c r="F150" s="32">
        <f t="shared" si="508"/>
        <v>302.7</v>
      </c>
      <c r="G150" s="32"/>
      <c r="H150" s="32">
        <f t="shared" si="509"/>
        <v>302.7</v>
      </c>
      <c r="I150" s="33"/>
      <c r="J150" s="32">
        <f t="shared" si="510"/>
        <v>302.7</v>
      </c>
      <c r="K150" s="32"/>
      <c r="L150" s="32">
        <f t="shared" si="511"/>
        <v>302.7</v>
      </c>
      <c r="M150" s="34">
        <v>302.7</v>
      </c>
      <c r="N150" s="32"/>
      <c r="O150" s="32">
        <f t="shared" si="512"/>
        <v>302.7</v>
      </c>
      <c r="P150" s="32"/>
      <c r="Q150" s="32">
        <f t="shared" si="513"/>
        <v>302.7</v>
      </c>
      <c r="R150" s="32"/>
      <c r="S150" s="32">
        <f t="shared" si="514"/>
        <v>302.7</v>
      </c>
      <c r="T150" s="32"/>
      <c r="U150" s="32">
        <f t="shared" si="515"/>
        <v>302.7</v>
      </c>
      <c r="V150" s="34">
        <v>302.7</v>
      </c>
      <c r="W150" s="32"/>
      <c r="X150" s="32">
        <f t="shared" si="516"/>
        <v>302.7</v>
      </c>
      <c r="Y150" s="32"/>
      <c r="Z150" s="32">
        <f t="shared" si="517"/>
        <v>302.7</v>
      </c>
      <c r="AA150" s="32"/>
      <c r="AB150" s="32">
        <f t="shared" si="518"/>
        <v>302.7</v>
      </c>
      <c r="AC150" s="32"/>
      <c r="AD150" s="32">
        <f t="shared" si="519"/>
        <v>302.7</v>
      </c>
    </row>
    <row r="151" spans="1:30" outlineLevel="7" x14ac:dyDescent="0.2">
      <c r="A151" s="41" t="s">
        <v>269</v>
      </c>
      <c r="B151" s="41" t="s">
        <v>14</v>
      </c>
      <c r="C151" s="42" t="s">
        <v>15</v>
      </c>
      <c r="D151" s="32">
        <v>0.3</v>
      </c>
      <c r="E151" s="32"/>
      <c r="F151" s="32">
        <f t="shared" si="508"/>
        <v>0.3</v>
      </c>
      <c r="G151" s="32"/>
      <c r="H151" s="32">
        <f t="shared" si="509"/>
        <v>0.3</v>
      </c>
      <c r="I151" s="33"/>
      <c r="J151" s="32">
        <f t="shared" si="510"/>
        <v>0.3</v>
      </c>
      <c r="K151" s="32"/>
      <c r="L151" s="32">
        <f t="shared" si="511"/>
        <v>0.3</v>
      </c>
      <c r="M151" s="34">
        <v>0.3</v>
      </c>
      <c r="N151" s="32"/>
      <c r="O151" s="32">
        <f t="shared" si="512"/>
        <v>0.3</v>
      </c>
      <c r="P151" s="32"/>
      <c r="Q151" s="32">
        <f t="shared" si="513"/>
        <v>0.3</v>
      </c>
      <c r="R151" s="32"/>
      <c r="S151" s="32">
        <f t="shared" si="514"/>
        <v>0.3</v>
      </c>
      <c r="T151" s="32"/>
      <c r="U151" s="32">
        <f t="shared" si="515"/>
        <v>0.3</v>
      </c>
      <c r="V151" s="34">
        <v>0.3</v>
      </c>
      <c r="W151" s="32"/>
      <c r="X151" s="32">
        <f t="shared" si="516"/>
        <v>0.3</v>
      </c>
      <c r="Y151" s="32"/>
      <c r="Z151" s="32">
        <f t="shared" si="517"/>
        <v>0.3</v>
      </c>
      <c r="AA151" s="32"/>
      <c r="AB151" s="32">
        <f t="shared" si="518"/>
        <v>0.3</v>
      </c>
      <c r="AC151" s="32"/>
      <c r="AD151" s="32">
        <f t="shared" si="519"/>
        <v>0.3</v>
      </c>
    </row>
    <row r="152" spans="1:30" outlineLevel="7" x14ac:dyDescent="0.2">
      <c r="A152" s="26" t="s">
        <v>245</v>
      </c>
      <c r="B152" s="26"/>
      <c r="C152" s="27" t="s">
        <v>225</v>
      </c>
      <c r="D152" s="28">
        <f>D153</f>
        <v>70739.100000000006</v>
      </c>
      <c r="E152" s="28">
        <f t="shared" ref="E152:L152" si="520">E153</f>
        <v>0</v>
      </c>
      <c r="F152" s="28">
        <f t="shared" si="520"/>
        <v>70739.100000000006</v>
      </c>
      <c r="G152" s="28">
        <f t="shared" si="520"/>
        <v>0</v>
      </c>
      <c r="H152" s="28">
        <f t="shared" si="520"/>
        <v>70739.100000000006</v>
      </c>
      <c r="I152" s="29">
        <f t="shared" si="520"/>
        <v>0</v>
      </c>
      <c r="J152" s="28">
        <f t="shared" si="520"/>
        <v>70739.100000000006</v>
      </c>
      <c r="K152" s="28">
        <f t="shared" si="520"/>
        <v>7574.2003599999998</v>
      </c>
      <c r="L152" s="28">
        <f t="shared" si="520"/>
        <v>78313.300360000008</v>
      </c>
      <c r="M152" s="28">
        <f t="shared" ref="M152:V152" si="521">M153</f>
        <v>70739.100000000006</v>
      </c>
      <c r="N152" s="28">
        <f t="shared" ref="N152:T152" si="522">N153</f>
        <v>0</v>
      </c>
      <c r="O152" s="28">
        <f t="shared" ref="O152:U152" si="523">O153</f>
        <v>70739.100000000006</v>
      </c>
      <c r="P152" s="28">
        <f t="shared" si="522"/>
        <v>0</v>
      </c>
      <c r="Q152" s="28">
        <f t="shared" si="523"/>
        <v>70739.100000000006</v>
      </c>
      <c r="R152" s="28">
        <f t="shared" si="522"/>
        <v>0</v>
      </c>
      <c r="S152" s="28">
        <f t="shared" si="523"/>
        <v>70739.100000000006</v>
      </c>
      <c r="T152" s="28">
        <f t="shared" si="522"/>
        <v>0</v>
      </c>
      <c r="U152" s="28">
        <f t="shared" si="523"/>
        <v>70739.100000000006</v>
      </c>
      <c r="V152" s="28">
        <f t="shared" si="521"/>
        <v>70739.100000000006</v>
      </c>
      <c r="W152" s="28">
        <f t="shared" ref="W152:AC152" si="524">W153</f>
        <v>0</v>
      </c>
      <c r="X152" s="28">
        <f t="shared" ref="X152:AD152" si="525">X153</f>
        <v>70739.100000000006</v>
      </c>
      <c r="Y152" s="28">
        <f t="shared" si="524"/>
        <v>0</v>
      </c>
      <c r="Z152" s="28">
        <f t="shared" si="525"/>
        <v>70739.100000000006</v>
      </c>
      <c r="AA152" s="28">
        <f t="shared" si="524"/>
        <v>0</v>
      </c>
      <c r="AB152" s="28">
        <f t="shared" si="525"/>
        <v>70739.100000000006</v>
      </c>
      <c r="AC152" s="28">
        <f t="shared" si="524"/>
        <v>0</v>
      </c>
      <c r="AD152" s="28">
        <f t="shared" si="525"/>
        <v>70739.100000000006</v>
      </c>
    </row>
    <row r="153" spans="1:30" ht="31.5" outlineLevel="3" x14ac:dyDescent="0.2">
      <c r="A153" s="30" t="s">
        <v>245</v>
      </c>
      <c r="B153" s="30" t="s">
        <v>41</v>
      </c>
      <c r="C153" s="38" t="s">
        <v>42</v>
      </c>
      <c r="D153" s="32">
        <v>70739.100000000006</v>
      </c>
      <c r="E153" s="32"/>
      <c r="F153" s="32">
        <f>SUM(D153:E153)</f>
        <v>70739.100000000006</v>
      </c>
      <c r="G153" s="32"/>
      <c r="H153" s="32">
        <f>SUM(F153:G153)</f>
        <v>70739.100000000006</v>
      </c>
      <c r="I153" s="33"/>
      <c r="J153" s="32">
        <f>SUM(H153:I153)</f>
        <v>70739.100000000006</v>
      </c>
      <c r="K153" s="32">
        <v>7574.2003599999998</v>
      </c>
      <c r="L153" s="32">
        <f>SUM(J153:K153)</f>
        <v>78313.300360000008</v>
      </c>
      <c r="M153" s="34">
        <v>70739.100000000006</v>
      </c>
      <c r="N153" s="32"/>
      <c r="O153" s="32">
        <f>SUM(M153:N153)</f>
        <v>70739.100000000006</v>
      </c>
      <c r="P153" s="32"/>
      <c r="Q153" s="32">
        <f>SUM(O153:P153)</f>
        <v>70739.100000000006</v>
      </c>
      <c r="R153" s="32"/>
      <c r="S153" s="32">
        <f>SUM(Q153:R153)</f>
        <v>70739.100000000006</v>
      </c>
      <c r="T153" s="32"/>
      <c r="U153" s="32">
        <f>SUM(S153:T153)</f>
        <v>70739.100000000006</v>
      </c>
      <c r="V153" s="34">
        <v>70739.100000000006</v>
      </c>
      <c r="W153" s="32"/>
      <c r="X153" s="32">
        <f>SUM(V153:W153)</f>
        <v>70739.100000000006</v>
      </c>
      <c r="Y153" s="32"/>
      <c r="Z153" s="32">
        <f>SUM(X153:Y153)</f>
        <v>70739.100000000006</v>
      </c>
      <c r="AA153" s="32"/>
      <c r="AB153" s="32">
        <f>SUM(Z153:AA153)</f>
        <v>70739.100000000006</v>
      </c>
      <c r="AC153" s="32"/>
      <c r="AD153" s="32">
        <f>SUM(AB153:AC153)</f>
        <v>70739.100000000006</v>
      </c>
    </row>
    <row r="154" spans="1:30" outlineLevel="4" x14ac:dyDescent="0.2">
      <c r="A154" s="26" t="s">
        <v>250</v>
      </c>
      <c r="B154" s="26"/>
      <c r="C154" s="27" t="s">
        <v>251</v>
      </c>
      <c r="D154" s="28">
        <f>D155</f>
        <v>16234.3</v>
      </c>
      <c r="E154" s="28">
        <f t="shared" ref="E154:L154" si="526">E155</f>
        <v>0</v>
      </c>
      <c r="F154" s="28">
        <f t="shared" si="526"/>
        <v>16234.3</v>
      </c>
      <c r="G154" s="28">
        <f t="shared" si="526"/>
        <v>0</v>
      </c>
      <c r="H154" s="28">
        <f t="shared" si="526"/>
        <v>16234.3</v>
      </c>
      <c r="I154" s="29">
        <f t="shared" si="526"/>
        <v>0</v>
      </c>
      <c r="J154" s="28">
        <f t="shared" si="526"/>
        <v>16234.3</v>
      </c>
      <c r="K154" s="28">
        <f t="shared" si="526"/>
        <v>1917.70715</v>
      </c>
      <c r="L154" s="28">
        <f t="shared" si="526"/>
        <v>18152.007149999998</v>
      </c>
      <c r="M154" s="28">
        <f t="shared" ref="M154:V154" si="527">M155</f>
        <v>16234.3</v>
      </c>
      <c r="N154" s="28">
        <f t="shared" ref="N154:T154" si="528">N155</f>
        <v>0</v>
      </c>
      <c r="O154" s="28">
        <f t="shared" ref="O154:U154" si="529">O155</f>
        <v>16234.3</v>
      </c>
      <c r="P154" s="28">
        <f t="shared" si="528"/>
        <v>0</v>
      </c>
      <c r="Q154" s="28">
        <f t="shared" si="529"/>
        <v>16234.3</v>
      </c>
      <c r="R154" s="28">
        <f t="shared" si="528"/>
        <v>0</v>
      </c>
      <c r="S154" s="28">
        <f t="shared" si="529"/>
        <v>16234.3</v>
      </c>
      <c r="T154" s="28">
        <f t="shared" si="528"/>
        <v>0</v>
      </c>
      <c r="U154" s="28">
        <f t="shared" si="529"/>
        <v>16234.3</v>
      </c>
      <c r="V154" s="28">
        <f t="shared" si="527"/>
        <v>16234.3</v>
      </c>
      <c r="W154" s="28">
        <f t="shared" ref="W154:AC154" si="530">W155</f>
        <v>0</v>
      </c>
      <c r="X154" s="28">
        <f t="shared" ref="X154:AD154" si="531">X155</f>
        <v>16234.3</v>
      </c>
      <c r="Y154" s="28">
        <f t="shared" si="530"/>
        <v>0</v>
      </c>
      <c r="Z154" s="28">
        <f t="shared" si="531"/>
        <v>16234.3</v>
      </c>
      <c r="AA154" s="28">
        <f t="shared" si="530"/>
        <v>0</v>
      </c>
      <c r="AB154" s="28">
        <f t="shared" si="531"/>
        <v>16234.3</v>
      </c>
      <c r="AC154" s="28">
        <f t="shared" si="530"/>
        <v>0</v>
      </c>
      <c r="AD154" s="28">
        <f t="shared" si="531"/>
        <v>16234.3</v>
      </c>
    </row>
    <row r="155" spans="1:30" ht="31.5" outlineLevel="4" x14ac:dyDescent="0.2">
      <c r="A155" s="30" t="s">
        <v>250</v>
      </c>
      <c r="B155" s="30" t="s">
        <v>41</v>
      </c>
      <c r="C155" s="38" t="s">
        <v>42</v>
      </c>
      <c r="D155" s="32">
        <v>16234.3</v>
      </c>
      <c r="E155" s="32"/>
      <c r="F155" s="32">
        <f>SUM(D155:E155)</f>
        <v>16234.3</v>
      </c>
      <c r="G155" s="32"/>
      <c r="H155" s="32">
        <f>SUM(F155:G155)</f>
        <v>16234.3</v>
      </c>
      <c r="I155" s="33"/>
      <c r="J155" s="32">
        <f>SUM(H155:I155)</f>
        <v>16234.3</v>
      </c>
      <c r="K155" s="32">
        <v>1917.70715</v>
      </c>
      <c r="L155" s="32">
        <f>SUM(J155:K155)</f>
        <v>18152.007149999998</v>
      </c>
      <c r="M155" s="34">
        <v>16234.3</v>
      </c>
      <c r="N155" s="32"/>
      <c r="O155" s="32">
        <f>SUM(M155:N155)</f>
        <v>16234.3</v>
      </c>
      <c r="P155" s="32"/>
      <c r="Q155" s="32">
        <f>SUM(O155:P155)</f>
        <v>16234.3</v>
      </c>
      <c r="R155" s="32"/>
      <c r="S155" s="32">
        <f>SUM(Q155:R155)</f>
        <v>16234.3</v>
      </c>
      <c r="T155" s="32"/>
      <c r="U155" s="32">
        <f>SUM(S155:T155)</f>
        <v>16234.3</v>
      </c>
      <c r="V155" s="34">
        <v>16234.3</v>
      </c>
      <c r="W155" s="32"/>
      <c r="X155" s="32">
        <f>SUM(V155:W155)</f>
        <v>16234.3</v>
      </c>
      <c r="Y155" s="32"/>
      <c r="Z155" s="32">
        <f>SUM(X155:Y155)</f>
        <v>16234.3</v>
      </c>
      <c r="AA155" s="32"/>
      <c r="AB155" s="32">
        <f>SUM(Z155:AA155)</f>
        <v>16234.3</v>
      </c>
      <c r="AC155" s="32"/>
      <c r="AD155" s="32">
        <f>SUM(AB155:AC155)</f>
        <v>16234.3</v>
      </c>
    </row>
    <row r="156" spans="1:30" outlineLevel="4" x14ac:dyDescent="0.2">
      <c r="A156" s="26" t="s">
        <v>255</v>
      </c>
      <c r="B156" s="26"/>
      <c r="C156" s="27" t="s">
        <v>256</v>
      </c>
      <c r="D156" s="28">
        <f>D157</f>
        <v>60632.9</v>
      </c>
      <c r="E156" s="28">
        <f t="shared" ref="E156:L156" si="532">E157</f>
        <v>0</v>
      </c>
      <c r="F156" s="28">
        <f t="shared" si="532"/>
        <v>60632.9</v>
      </c>
      <c r="G156" s="28">
        <f t="shared" si="532"/>
        <v>0</v>
      </c>
      <c r="H156" s="28">
        <f t="shared" si="532"/>
        <v>60632.9</v>
      </c>
      <c r="I156" s="29">
        <f t="shared" si="532"/>
        <v>0</v>
      </c>
      <c r="J156" s="28">
        <f t="shared" si="532"/>
        <v>60632.9</v>
      </c>
      <c r="K156" s="28">
        <f t="shared" si="532"/>
        <v>3963.2</v>
      </c>
      <c r="L156" s="28">
        <f t="shared" si="532"/>
        <v>64596.1</v>
      </c>
      <c r="M156" s="28">
        <f t="shared" ref="M156:V156" si="533">M157</f>
        <v>60632.9</v>
      </c>
      <c r="N156" s="28">
        <f t="shared" ref="N156:T156" si="534">N157</f>
        <v>0</v>
      </c>
      <c r="O156" s="28">
        <f t="shared" ref="O156:U156" si="535">O157</f>
        <v>60632.9</v>
      </c>
      <c r="P156" s="28">
        <f t="shared" si="534"/>
        <v>0</v>
      </c>
      <c r="Q156" s="28">
        <f t="shared" si="535"/>
        <v>60632.9</v>
      </c>
      <c r="R156" s="28">
        <f t="shared" si="534"/>
        <v>0</v>
      </c>
      <c r="S156" s="28">
        <f t="shared" si="535"/>
        <v>60632.9</v>
      </c>
      <c r="T156" s="28">
        <f t="shared" si="534"/>
        <v>0</v>
      </c>
      <c r="U156" s="28">
        <f t="shared" si="535"/>
        <v>60632.9</v>
      </c>
      <c r="V156" s="28">
        <f t="shared" si="533"/>
        <v>60632.9</v>
      </c>
      <c r="W156" s="28">
        <f t="shared" ref="W156:AC156" si="536">W157</f>
        <v>0</v>
      </c>
      <c r="X156" s="28">
        <f t="shared" ref="X156:AD156" si="537">X157</f>
        <v>60632.9</v>
      </c>
      <c r="Y156" s="28">
        <f t="shared" si="536"/>
        <v>0</v>
      </c>
      <c r="Z156" s="28">
        <f t="shared" si="537"/>
        <v>60632.9</v>
      </c>
      <c r="AA156" s="28">
        <f t="shared" si="536"/>
        <v>0</v>
      </c>
      <c r="AB156" s="28">
        <f t="shared" si="537"/>
        <v>60632.9</v>
      </c>
      <c r="AC156" s="28">
        <f t="shared" si="536"/>
        <v>0</v>
      </c>
      <c r="AD156" s="28">
        <f t="shared" si="537"/>
        <v>60632.9</v>
      </c>
    </row>
    <row r="157" spans="1:30" ht="31.5" outlineLevel="4" x14ac:dyDescent="0.2">
      <c r="A157" s="30" t="s">
        <v>255</v>
      </c>
      <c r="B157" s="30" t="s">
        <v>41</v>
      </c>
      <c r="C157" s="38" t="s">
        <v>42</v>
      </c>
      <c r="D157" s="32">
        <v>60632.9</v>
      </c>
      <c r="E157" s="32"/>
      <c r="F157" s="32">
        <f>SUM(D157:E157)</f>
        <v>60632.9</v>
      </c>
      <c r="G157" s="32"/>
      <c r="H157" s="32">
        <f>SUM(F157:G157)</f>
        <v>60632.9</v>
      </c>
      <c r="I157" s="33"/>
      <c r="J157" s="32">
        <f>SUM(H157:I157)</f>
        <v>60632.9</v>
      </c>
      <c r="K157" s="32">
        <v>3963.2</v>
      </c>
      <c r="L157" s="32">
        <f>SUM(J157:K157)</f>
        <v>64596.1</v>
      </c>
      <c r="M157" s="34">
        <v>60632.9</v>
      </c>
      <c r="N157" s="32"/>
      <c r="O157" s="32">
        <f>SUM(M157:N157)</f>
        <v>60632.9</v>
      </c>
      <c r="P157" s="32"/>
      <c r="Q157" s="32">
        <f>SUM(O157:P157)</f>
        <v>60632.9</v>
      </c>
      <c r="R157" s="32"/>
      <c r="S157" s="32">
        <f>SUM(Q157:R157)</f>
        <v>60632.9</v>
      </c>
      <c r="T157" s="32"/>
      <c r="U157" s="32">
        <f>SUM(S157:T157)</f>
        <v>60632.9</v>
      </c>
      <c r="V157" s="34">
        <v>60632.9</v>
      </c>
      <c r="W157" s="32"/>
      <c r="X157" s="32">
        <f>SUM(V157:W157)</f>
        <v>60632.9</v>
      </c>
      <c r="Y157" s="32"/>
      <c r="Z157" s="32">
        <f>SUM(X157:Y157)</f>
        <v>60632.9</v>
      </c>
      <c r="AA157" s="32"/>
      <c r="AB157" s="32">
        <f>SUM(Z157:AA157)</f>
        <v>60632.9</v>
      </c>
      <c r="AC157" s="32"/>
      <c r="AD157" s="32">
        <f>SUM(AB157:AC157)</f>
        <v>60632.9</v>
      </c>
    </row>
    <row r="158" spans="1:30" outlineLevel="4" x14ac:dyDescent="0.2">
      <c r="A158" s="26" t="s">
        <v>257</v>
      </c>
      <c r="B158" s="26"/>
      <c r="C158" s="27" t="s">
        <v>258</v>
      </c>
      <c r="D158" s="28">
        <f>D159</f>
        <v>36509.4</v>
      </c>
      <c r="E158" s="28">
        <f t="shared" ref="E158:L158" si="538">E159</f>
        <v>0</v>
      </c>
      <c r="F158" s="28">
        <f t="shared" si="538"/>
        <v>36509.4</v>
      </c>
      <c r="G158" s="28">
        <f t="shared" si="538"/>
        <v>0</v>
      </c>
      <c r="H158" s="28">
        <f t="shared" si="538"/>
        <v>36509.4</v>
      </c>
      <c r="I158" s="29">
        <f t="shared" si="538"/>
        <v>0</v>
      </c>
      <c r="J158" s="28">
        <f t="shared" si="538"/>
        <v>36509.4</v>
      </c>
      <c r="K158" s="28">
        <f t="shared" si="538"/>
        <v>2444.14311</v>
      </c>
      <c r="L158" s="28">
        <f t="shared" si="538"/>
        <v>38953.543109999999</v>
      </c>
      <c r="M158" s="28">
        <f t="shared" ref="M158:V158" si="539">M159</f>
        <v>36509.4</v>
      </c>
      <c r="N158" s="28">
        <f t="shared" ref="N158:T158" si="540">N159</f>
        <v>0</v>
      </c>
      <c r="O158" s="28">
        <f t="shared" ref="O158:U158" si="541">O159</f>
        <v>36509.4</v>
      </c>
      <c r="P158" s="28">
        <f t="shared" si="540"/>
        <v>0</v>
      </c>
      <c r="Q158" s="28">
        <f t="shared" si="541"/>
        <v>36509.4</v>
      </c>
      <c r="R158" s="28">
        <f t="shared" si="540"/>
        <v>0</v>
      </c>
      <c r="S158" s="28">
        <f t="shared" si="541"/>
        <v>36509.4</v>
      </c>
      <c r="T158" s="28">
        <f t="shared" si="540"/>
        <v>0</v>
      </c>
      <c r="U158" s="28">
        <f t="shared" si="541"/>
        <v>36509.4</v>
      </c>
      <c r="V158" s="28">
        <f t="shared" si="539"/>
        <v>36509.4</v>
      </c>
      <c r="W158" s="28">
        <f t="shared" ref="W158:AC158" si="542">W159</f>
        <v>0</v>
      </c>
      <c r="X158" s="28">
        <f t="shared" ref="X158:AD158" si="543">X159</f>
        <v>36509.4</v>
      </c>
      <c r="Y158" s="28">
        <f t="shared" si="542"/>
        <v>0</v>
      </c>
      <c r="Z158" s="28">
        <f t="shared" si="543"/>
        <v>36509.4</v>
      </c>
      <c r="AA158" s="28">
        <f t="shared" si="542"/>
        <v>0</v>
      </c>
      <c r="AB158" s="28">
        <f t="shared" si="543"/>
        <v>36509.4</v>
      </c>
      <c r="AC158" s="28">
        <f t="shared" si="542"/>
        <v>0</v>
      </c>
      <c r="AD158" s="28">
        <f t="shared" si="543"/>
        <v>36509.4</v>
      </c>
    </row>
    <row r="159" spans="1:30" ht="31.5" outlineLevel="4" x14ac:dyDescent="0.2">
      <c r="A159" s="30" t="s">
        <v>257</v>
      </c>
      <c r="B159" s="30" t="s">
        <v>41</v>
      </c>
      <c r="C159" s="38" t="s">
        <v>42</v>
      </c>
      <c r="D159" s="51">
        <v>36509.4</v>
      </c>
      <c r="E159" s="32"/>
      <c r="F159" s="32">
        <f>SUM(D159:E159)</f>
        <v>36509.4</v>
      </c>
      <c r="G159" s="32"/>
      <c r="H159" s="32">
        <f>SUM(F159:G159)</f>
        <v>36509.4</v>
      </c>
      <c r="I159" s="33"/>
      <c r="J159" s="32">
        <f>SUM(H159:I159)</f>
        <v>36509.4</v>
      </c>
      <c r="K159" s="32">
        <v>2444.14311</v>
      </c>
      <c r="L159" s="32">
        <f>SUM(J159:K159)</f>
        <v>38953.543109999999</v>
      </c>
      <c r="M159" s="34">
        <v>36509.4</v>
      </c>
      <c r="N159" s="32"/>
      <c r="O159" s="32">
        <f>SUM(M159:N159)</f>
        <v>36509.4</v>
      </c>
      <c r="P159" s="32"/>
      <c r="Q159" s="32">
        <f>SUM(O159:P159)</f>
        <v>36509.4</v>
      </c>
      <c r="R159" s="32"/>
      <c r="S159" s="32">
        <f>SUM(Q159:R159)</f>
        <v>36509.4</v>
      </c>
      <c r="T159" s="32"/>
      <c r="U159" s="32">
        <f>SUM(S159:T159)</f>
        <v>36509.4</v>
      </c>
      <c r="V159" s="34">
        <v>36509.4</v>
      </c>
      <c r="W159" s="32"/>
      <c r="X159" s="32">
        <f>SUM(V159:W159)</f>
        <v>36509.4</v>
      </c>
      <c r="Y159" s="32"/>
      <c r="Z159" s="32">
        <f>SUM(X159:Y159)</f>
        <v>36509.4</v>
      </c>
      <c r="AA159" s="32"/>
      <c r="AB159" s="32">
        <f>SUM(Z159:AA159)</f>
        <v>36509.4</v>
      </c>
      <c r="AC159" s="32"/>
      <c r="AD159" s="32">
        <f>SUM(AB159:AC159)</f>
        <v>36509.4</v>
      </c>
    </row>
    <row r="160" spans="1:30" ht="31.5" outlineLevel="4" x14ac:dyDescent="0.2">
      <c r="A160" s="26" t="s">
        <v>259</v>
      </c>
      <c r="B160" s="26"/>
      <c r="C160" s="27" t="s">
        <v>260</v>
      </c>
      <c r="D160" s="28">
        <f>D161</f>
        <v>54765.599999999999</v>
      </c>
      <c r="E160" s="28">
        <f t="shared" ref="E160:L160" si="544">E161</f>
        <v>0</v>
      </c>
      <c r="F160" s="28">
        <f t="shared" si="544"/>
        <v>54765.599999999999</v>
      </c>
      <c r="G160" s="28">
        <f t="shared" si="544"/>
        <v>0</v>
      </c>
      <c r="H160" s="28">
        <f t="shared" si="544"/>
        <v>54765.599999999999</v>
      </c>
      <c r="I160" s="29">
        <f t="shared" si="544"/>
        <v>0</v>
      </c>
      <c r="J160" s="28">
        <f t="shared" si="544"/>
        <v>54765.599999999999</v>
      </c>
      <c r="K160" s="28">
        <f t="shared" si="544"/>
        <v>1377.4137599999999</v>
      </c>
      <c r="L160" s="28">
        <f t="shared" si="544"/>
        <v>56143.013760000002</v>
      </c>
      <c r="M160" s="28">
        <f t="shared" ref="M160:V160" si="545">M161</f>
        <v>54765.599999999999</v>
      </c>
      <c r="N160" s="28">
        <f t="shared" ref="N160:T160" si="546">N161</f>
        <v>0</v>
      </c>
      <c r="O160" s="28">
        <f t="shared" ref="O160:U160" si="547">O161</f>
        <v>54765.599999999999</v>
      </c>
      <c r="P160" s="28">
        <f t="shared" si="546"/>
        <v>0</v>
      </c>
      <c r="Q160" s="28">
        <f t="shared" si="547"/>
        <v>54765.599999999999</v>
      </c>
      <c r="R160" s="28">
        <f t="shared" si="546"/>
        <v>0</v>
      </c>
      <c r="S160" s="28">
        <f t="shared" si="547"/>
        <v>54765.599999999999</v>
      </c>
      <c r="T160" s="28">
        <f t="shared" si="546"/>
        <v>0</v>
      </c>
      <c r="U160" s="28">
        <f t="shared" si="547"/>
        <v>54765.599999999999</v>
      </c>
      <c r="V160" s="28">
        <f t="shared" si="545"/>
        <v>54765.599999999999</v>
      </c>
      <c r="W160" s="28">
        <f t="shared" ref="W160:AC160" si="548">W161</f>
        <v>0</v>
      </c>
      <c r="X160" s="28">
        <f t="shared" ref="X160:AD160" si="549">X161</f>
        <v>54765.599999999999</v>
      </c>
      <c r="Y160" s="28">
        <f t="shared" si="548"/>
        <v>0</v>
      </c>
      <c r="Z160" s="28">
        <f t="shared" si="549"/>
        <v>54765.599999999999</v>
      </c>
      <c r="AA160" s="28">
        <f t="shared" si="548"/>
        <v>0</v>
      </c>
      <c r="AB160" s="28">
        <f t="shared" si="549"/>
        <v>54765.599999999999</v>
      </c>
      <c r="AC160" s="28">
        <f t="shared" si="548"/>
        <v>0</v>
      </c>
      <c r="AD160" s="28">
        <f t="shared" si="549"/>
        <v>54765.599999999999</v>
      </c>
    </row>
    <row r="161" spans="1:30" ht="31.5" outlineLevel="4" x14ac:dyDescent="0.2">
      <c r="A161" s="30" t="s">
        <v>259</v>
      </c>
      <c r="B161" s="30" t="s">
        <v>41</v>
      </c>
      <c r="C161" s="38" t="s">
        <v>42</v>
      </c>
      <c r="D161" s="32">
        <f>54758.1+7.5</f>
        <v>54765.599999999999</v>
      </c>
      <c r="E161" s="32"/>
      <c r="F161" s="32">
        <f>SUM(D161:E161)</f>
        <v>54765.599999999999</v>
      </c>
      <c r="G161" s="32"/>
      <c r="H161" s="32">
        <f>SUM(F161:G161)</f>
        <v>54765.599999999999</v>
      </c>
      <c r="I161" s="33"/>
      <c r="J161" s="32">
        <f>SUM(H161:I161)</f>
        <v>54765.599999999999</v>
      </c>
      <c r="K161" s="32">
        <v>1377.4137599999999</v>
      </c>
      <c r="L161" s="32">
        <f>SUM(J161:K161)</f>
        <v>56143.013760000002</v>
      </c>
      <c r="M161" s="34">
        <f>54758.1+7.5</f>
        <v>54765.599999999999</v>
      </c>
      <c r="N161" s="32"/>
      <c r="O161" s="32">
        <f>SUM(M161:N161)</f>
        <v>54765.599999999999</v>
      </c>
      <c r="P161" s="32"/>
      <c r="Q161" s="32">
        <f>SUM(O161:P161)</f>
        <v>54765.599999999999</v>
      </c>
      <c r="R161" s="32"/>
      <c r="S161" s="32">
        <f>SUM(Q161:R161)</f>
        <v>54765.599999999999</v>
      </c>
      <c r="T161" s="32"/>
      <c r="U161" s="32">
        <f>SUM(S161:T161)</f>
        <v>54765.599999999999</v>
      </c>
      <c r="V161" s="34">
        <f>54758.1+7.5</f>
        <v>54765.599999999999</v>
      </c>
      <c r="W161" s="32"/>
      <c r="X161" s="32">
        <f>SUM(V161:W161)</f>
        <v>54765.599999999999</v>
      </c>
      <c r="Y161" s="32"/>
      <c r="Z161" s="32">
        <f>SUM(X161:Y161)</f>
        <v>54765.599999999999</v>
      </c>
      <c r="AA161" s="32"/>
      <c r="AB161" s="32">
        <f>SUM(Z161:AA161)</f>
        <v>54765.599999999999</v>
      </c>
      <c r="AC161" s="32"/>
      <c r="AD161" s="32">
        <f>SUM(AB161:AC161)</f>
        <v>54765.599999999999</v>
      </c>
    </row>
    <row r="162" spans="1:30" outlineLevel="4" x14ac:dyDescent="0.2">
      <c r="A162" s="26" t="s">
        <v>270</v>
      </c>
      <c r="B162" s="26"/>
      <c r="C162" s="27" t="s">
        <v>271</v>
      </c>
      <c r="D162" s="28">
        <f>D163</f>
        <v>16003</v>
      </c>
      <c r="E162" s="28">
        <f t="shared" ref="E162:L162" si="550">E163</f>
        <v>0</v>
      </c>
      <c r="F162" s="28">
        <f t="shared" si="550"/>
        <v>16003</v>
      </c>
      <c r="G162" s="28">
        <f t="shared" si="550"/>
        <v>0</v>
      </c>
      <c r="H162" s="28">
        <f t="shared" si="550"/>
        <v>16003</v>
      </c>
      <c r="I162" s="29">
        <f t="shared" si="550"/>
        <v>0</v>
      </c>
      <c r="J162" s="28">
        <f t="shared" si="550"/>
        <v>16003</v>
      </c>
      <c r="K162" s="28">
        <f t="shared" si="550"/>
        <v>3631.6064299999998</v>
      </c>
      <c r="L162" s="28">
        <f t="shared" si="550"/>
        <v>19634.60643</v>
      </c>
      <c r="M162" s="28">
        <f>M163</f>
        <v>16003</v>
      </c>
      <c r="N162" s="28">
        <f t="shared" ref="N162:T162" si="551">N163</f>
        <v>0</v>
      </c>
      <c r="O162" s="28">
        <f t="shared" ref="O162:U162" si="552">O163</f>
        <v>16003</v>
      </c>
      <c r="P162" s="28">
        <f t="shared" si="551"/>
        <v>0</v>
      </c>
      <c r="Q162" s="28">
        <f t="shared" si="552"/>
        <v>16003</v>
      </c>
      <c r="R162" s="28">
        <f t="shared" si="551"/>
        <v>0</v>
      </c>
      <c r="S162" s="28">
        <f t="shared" si="552"/>
        <v>16003</v>
      </c>
      <c r="T162" s="28">
        <f t="shared" si="551"/>
        <v>0</v>
      </c>
      <c r="U162" s="28">
        <f t="shared" si="552"/>
        <v>16003</v>
      </c>
      <c r="V162" s="28">
        <f>V163</f>
        <v>16003</v>
      </c>
      <c r="W162" s="28">
        <f t="shared" ref="W162:AC162" si="553">W163</f>
        <v>0</v>
      </c>
      <c r="X162" s="28">
        <f t="shared" ref="X162:AD162" si="554">X163</f>
        <v>16003</v>
      </c>
      <c r="Y162" s="28">
        <f t="shared" si="553"/>
        <v>0</v>
      </c>
      <c r="Z162" s="28">
        <f t="shared" si="554"/>
        <v>16003</v>
      </c>
      <c r="AA162" s="28">
        <f t="shared" si="553"/>
        <v>0</v>
      </c>
      <c r="AB162" s="28">
        <f t="shared" si="554"/>
        <v>16003</v>
      </c>
      <c r="AC162" s="28">
        <f t="shared" si="553"/>
        <v>0</v>
      </c>
      <c r="AD162" s="28">
        <f t="shared" si="554"/>
        <v>16003</v>
      </c>
    </row>
    <row r="163" spans="1:30" ht="31.5" outlineLevel="4" x14ac:dyDescent="0.2">
      <c r="A163" s="30" t="s">
        <v>270</v>
      </c>
      <c r="B163" s="30" t="s">
        <v>41</v>
      </c>
      <c r="C163" s="38" t="s">
        <v>42</v>
      </c>
      <c r="D163" s="51">
        <v>16003</v>
      </c>
      <c r="E163" s="32"/>
      <c r="F163" s="32">
        <f>SUM(D163:E163)</f>
        <v>16003</v>
      </c>
      <c r="G163" s="32"/>
      <c r="H163" s="32">
        <f>SUM(F163:G163)</f>
        <v>16003</v>
      </c>
      <c r="I163" s="33"/>
      <c r="J163" s="32">
        <f>SUM(H163:I163)</f>
        <v>16003</v>
      </c>
      <c r="K163" s="32">
        <v>3631.6064299999998</v>
      </c>
      <c r="L163" s="32">
        <f>SUM(J163:K163)</f>
        <v>19634.60643</v>
      </c>
      <c r="M163" s="34">
        <v>16003</v>
      </c>
      <c r="N163" s="32"/>
      <c r="O163" s="32">
        <f>SUM(M163:N163)</f>
        <v>16003</v>
      </c>
      <c r="P163" s="32"/>
      <c r="Q163" s="32">
        <f>SUM(O163:P163)</f>
        <v>16003</v>
      </c>
      <c r="R163" s="32"/>
      <c r="S163" s="32">
        <f>SUM(Q163:R163)</f>
        <v>16003</v>
      </c>
      <c r="T163" s="32"/>
      <c r="U163" s="32">
        <f>SUM(S163:T163)</f>
        <v>16003</v>
      </c>
      <c r="V163" s="34">
        <v>16003</v>
      </c>
      <c r="W163" s="32"/>
      <c r="X163" s="32">
        <f>SUM(V163:W163)</f>
        <v>16003</v>
      </c>
      <c r="Y163" s="32"/>
      <c r="Z163" s="32">
        <f>SUM(X163:Y163)</f>
        <v>16003</v>
      </c>
      <c r="AA163" s="32"/>
      <c r="AB163" s="32">
        <f>SUM(Z163:AA163)</f>
        <v>16003</v>
      </c>
      <c r="AC163" s="32"/>
      <c r="AD163" s="32">
        <f>SUM(AB163:AC163)</f>
        <v>16003</v>
      </c>
    </row>
    <row r="164" spans="1:30" ht="31.5" outlineLevel="5" x14ac:dyDescent="0.2">
      <c r="A164" s="26" t="s">
        <v>261</v>
      </c>
      <c r="B164" s="26"/>
      <c r="C164" s="27" t="s">
        <v>262</v>
      </c>
      <c r="D164" s="28">
        <f>D165</f>
        <v>50</v>
      </c>
      <c r="E164" s="28">
        <f t="shared" ref="E164:L164" si="555">E165</f>
        <v>0</v>
      </c>
      <c r="F164" s="28">
        <f t="shared" si="555"/>
        <v>50</v>
      </c>
      <c r="G164" s="28">
        <f t="shared" si="555"/>
        <v>0</v>
      </c>
      <c r="H164" s="28">
        <f t="shared" si="555"/>
        <v>50</v>
      </c>
      <c r="I164" s="29">
        <f t="shared" si="555"/>
        <v>0</v>
      </c>
      <c r="J164" s="28">
        <f t="shared" si="555"/>
        <v>50</v>
      </c>
      <c r="K164" s="28">
        <f t="shared" si="555"/>
        <v>0</v>
      </c>
      <c r="L164" s="28">
        <f t="shared" si="555"/>
        <v>50</v>
      </c>
      <c r="M164" s="28">
        <f t="shared" ref="M164:V164" si="556">M165</f>
        <v>50</v>
      </c>
      <c r="N164" s="28">
        <f t="shared" ref="N164:T164" si="557">N165</f>
        <v>0</v>
      </c>
      <c r="O164" s="28">
        <f t="shared" ref="O164:U164" si="558">O165</f>
        <v>50</v>
      </c>
      <c r="P164" s="28">
        <f t="shared" si="557"/>
        <v>0</v>
      </c>
      <c r="Q164" s="28">
        <f t="shared" si="558"/>
        <v>50</v>
      </c>
      <c r="R164" s="28">
        <f t="shared" si="557"/>
        <v>0</v>
      </c>
      <c r="S164" s="28">
        <f t="shared" si="558"/>
        <v>50</v>
      </c>
      <c r="T164" s="28">
        <f t="shared" si="557"/>
        <v>0</v>
      </c>
      <c r="U164" s="28">
        <f t="shared" si="558"/>
        <v>50</v>
      </c>
      <c r="V164" s="28">
        <f t="shared" si="556"/>
        <v>50</v>
      </c>
      <c r="W164" s="28">
        <f t="shared" ref="W164:AC164" si="559">W165</f>
        <v>0</v>
      </c>
      <c r="X164" s="28">
        <f t="shared" ref="X164:AD164" si="560">X165</f>
        <v>50</v>
      </c>
      <c r="Y164" s="28">
        <f t="shared" si="559"/>
        <v>0</v>
      </c>
      <c r="Z164" s="28">
        <f t="shared" si="560"/>
        <v>50</v>
      </c>
      <c r="AA164" s="28">
        <f t="shared" si="559"/>
        <v>0</v>
      </c>
      <c r="AB164" s="28">
        <f t="shared" si="560"/>
        <v>50</v>
      </c>
      <c r="AC164" s="28">
        <f t="shared" si="559"/>
        <v>0</v>
      </c>
      <c r="AD164" s="28">
        <f t="shared" si="560"/>
        <v>50</v>
      </c>
    </row>
    <row r="165" spans="1:30" ht="31.5" outlineLevel="7" x14ac:dyDescent="0.2">
      <c r="A165" s="30" t="s">
        <v>261</v>
      </c>
      <c r="B165" s="30" t="s">
        <v>41</v>
      </c>
      <c r="C165" s="38" t="s">
        <v>42</v>
      </c>
      <c r="D165" s="32">
        <v>50</v>
      </c>
      <c r="E165" s="32"/>
      <c r="F165" s="32">
        <f>SUM(D165:E165)</f>
        <v>50</v>
      </c>
      <c r="G165" s="32"/>
      <c r="H165" s="32">
        <f>SUM(F165:G165)</f>
        <v>50</v>
      </c>
      <c r="I165" s="33"/>
      <c r="J165" s="32">
        <f>SUM(H165:I165)</f>
        <v>50</v>
      </c>
      <c r="K165" s="32"/>
      <c r="L165" s="32">
        <f>SUM(J165:K165)</f>
        <v>50</v>
      </c>
      <c r="M165" s="34">
        <v>50</v>
      </c>
      <c r="N165" s="32"/>
      <c r="O165" s="32">
        <f>SUM(M165:N165)</f>
        <v>50</v>
      </c>
      <c r="P165" s="32"/>
      <c r="Q165" s="32">
        <f>SUM(O165:P165)</f>
        <v>50</v>
      </c>
      <c r="R165" s="32"/>
      <c r="S165" s="32">
        <f>SUM(Q165:R165)</f>
        <v>50</v>
      </c>
      <c r="T165" s="32"/>
      <c r="U165" s="32">
        <f>SUM(S165:T165)</f>
        <v>50</v>
      </c>
      <c r="V165" s="34">
        <v>50</v>
      </c>
      <c r="W165" s="32"/>
      <c r="X165" s="32">
        <f>SUM(V165:W165)</f>
        <v>50</v>
      </c>
      <c r="Y165" s="32"/>
      <c r="Z165" s="32">
        <f>SUM(X165:Y165)</f>
        <v>50</v>
      </c>
      <c r="AA165" s="32"/>
      <c r="AB165" s="32">
        <f>SUM(Z165:AA165)</f>
        <v>50</v>
      </c>
      <c r="AC165" s="32"/>
      <c r="AD165" s="32">
        <f>SUM(AB165:AC165)</f>
        <v>50</v>
      </c>
    </row>
    <row r="166" spans="1:30" ht="47.25" outlineLevel="5" x14ac:dyDescent="0.2">
      <c r="A166" s="26" t="s">
        <v>263</v>
      </c>
      <c r="B166" s="26"/>
      <c r="C166" s="27" t="s">
        <v>264</v>
      </c>
      <c r="D166" s="28">
        <f>D167</f>
        <v>385</v>
      </c>
      <c r="E166" s="36">
        <f t="shared" ref="E166:K166" si="561">E167</f>
        <v>165</v>
      </c>
      <c r="F166" s="28">
        <f t="shared" ref="F166:L166" si="562">F167</f>
        <v>550</v>
      </c>
      <c r="G166" s="36">
        <f t="shared" si="561"/>
        <v>0</v>
      </c>
      <c r="H166" s="28">
        <f t="shared" si="562"/>
        <v>550</v>
      </c>
      <c r="I166" s="37">
        <f t="shared" si="561"/>
        <v>0</v>
      </c>
      <c r="J166" s="28">
        <f t="shared" si="562"/>
        <v>550</v>
      </c>
      <c r="K166" s="36">
        <f t="shared" si="561"/>
        <v>0</v>
      </c>
      <c r="L166" s="28">
        <f t="shared" si="562"/>
        <v>550</v>
      </c>
      <c r="M166" s="28">
        <f t="shared" ref="M166:AC166" si="563">M167</f>
        <v>385</v>
      </c>
      <c r="N166" s="28">
        <f t="shared" ref="N166:T166" si="564">N167</f>
        <v>0</v>
      </c>
      <c r="O166" s="28">
        <f t="shared" ref="O166:U166" si="565">O167</f>
        <v>385</v>
      </c>
      <c r="P166" s="28">
        <f t="shared" si="564"/>
        <v>0</v>
      </c>
      <c r="Q166" s="28">
        <f t="shared" si="565"/>
        <v>385</v>
      </c>
      <c r="R166" s="28">
        <f t="shared" si="564"/>
        <v>0</v>
      </c>
      <c r="S166" s="28">
        <f t="shared" si="565"/>
        <v>385</v>
      </c>
      <c r="T166" s="28">
        <f t="shared" si="564"/>
        <v>0</v>
      </c>
      <c r="U166" s="28">
        <f t="shared" si="565"/>
        <v>385</v>
      </c>
      <c r="V166" s="28">
        <f t="shared" si="563"/>
        <v>385</v>
      </c>
      <c r="W166" s="36">
        <f t="shared" si="563"/>
        <v>165</v>
      </c>
      <c r="X166" s="28">
        <f t="shared" ref="X166:AD166" si="566">X167</f>
        <v>550</v>
      </c>
      <c r="Y166" s="36">
        <f t="shared" si="563"/>
        <v>0</v>
      </c>
      <c r="Z166" s="28">
        <f t="shared" si="566"/>
        <v>550</v>
      </c>
      <c r="AA166" s="36">
        <f t="shared" si="563"/>
        <v>0</v>
      </c>
      <c r="AB166" s="28">
        <f t="shared" si="566"/>
        <v>550</v>
      </c>
      <c r="AC166" s="36">
        <f t="shared" si="563"/>
        <v>0</v>
      </c>
      <c r="AD166" s="28">
        <f t="shared" si="566"/>
        <v>550</v>
      </c>
    </row>
    <row r="167" spans="1:30" ht="31.5" outlineLevel="7" x14ac:dyDescent="0.2">
      <c r="A167" s="30" t="s">
        <v>263</v>
      </c>
      <c r="B167" s="30" t="s">
        <v>41</v>
      </c>
      <c r="C167" s="38" t="s">
        <v>42</v>
      </c>
      <c r="D167" s="32">
        <v>385</v>
      </c>
      <c r="E167" s="32">
        <v>165</v>
      </c>
      <c r="F167" s="32">
        <f>SUM(D167:E167)</f>
        <v>550</v>
      </c>
      <c r="G167" s="32"/>
      <c r="H167" s="32">
        <f>SUM(F167:G167)</f>
        <v>550</v>
      </c>
      <c r="I167" s="33"/>
      <c r="J167" s="32">
        <f>SUM(H167:I167)</f>
        <v>550</v>
      </c>
      <c r="K167" s="32"/>
      <c r="L167" s="32">
        <f>SUM(J167:K167)</f>
        <v>550</v>
      </c>
      <c r="M167" s="34">
        <v>385</v>
      </c>
      <c r="N167" s="32"/>
      <c r="O167" s="32">
        <f>SUM(M167:N167)</f>
        <v>385</v>
      </c>
      <c r="P167" s="32"/>
      <c r="Q167" s="32">
        <f>SUM(O167:P167)</f>
        <v>385</v>
      </c>
      <c r="R167" s="32"/>
      <c r="S167" s="32">
        <f>SUM(Q167:R167)</f>
        <v>385</v>
      </c>
      <c r="T167" s="32"/>
      <c r="U167" s="32">
        <f>SUM(S167:T167)</f>
        <v>385</v>
      </c>
      <c r="V167" s="34">
        <v>385</v>
      </c>
      <c r="W167" s="32">
        <v>165</v>
      </c>
      <c r="X167" s="32">
        <f>SUM(V167:W167)</f>
        <v>550</v>
      </c>
      <c r="Y167" s="32"/>
      <c r="Z167" s="32">
        <f>SUM(X167:Y167)</f>
        <v>550</v>
      </c>
      <c r="AA167" s="32"/>
      <c r="AB167" s="32">
        <f>SUM(Z167:AA167)</f>
        <v>550</v>
      </c>
      <c r="AC167" s="32"/>
      <c r="AD167" s="32">
        <f>SUM(AB167:AC167)</f>
        <v>550</v>
      </c>
    </row>
    <row r="168" spans="1:30" ht="47.25" outlineLevel="3" x14ac:dyDescent="0.2">
      <c r="A168" s="26" t="s">
        <v>441</v>
      </c>
      <c r="B168" s="26"/>
      <c r="C168" s="27" t="s">
        <v>592</v>
      </c>
      <c r="D168" s="28">
        <f>D169</f>
        <v>165</v>
      </c>
      <c r="E168" s="36">
        <f t="shared" ref="E168:K168" si="567">E169</f>
        <v>-165</v>
      </c>
      <c r="F168" s="28">
        <f t="shared" ref="F168:L168" si="568">F169</f>
        <v>0</v>
      </c>
      <c r="G168" s="36">
        <f t="shared" si="567"/>
        <v>0</v>
      </c>
      <c r="H168" s="28">
        <f t="shared" si="568"/>
        <v>0</v>
      </c>
      <c r="I168" s="37">
        <f t="shared" si="567"/>
        <v>0</v>
      </c>
      <c r="J168" s="28">
        <f t="shared" si="568"/>
        <v>0</v>
      </c>
      <c r="K168" s="36">
        <f t="shared" si="567"/>
        <v>0</v>
      </c>
      <c r="L168" s="28">
        <f t="shared" si="568"/>
        <v>0</v>
      </c>
      <c r="M168" s="28"/>
      <c r="N168" s="28">
        <f t="shared" ref="N168:T168" si="569">N169</f>
        <v>0</v>
      </c>
      <c r="O168" s="28">
        <f t="shared" ref="O168:U168" si="570">O169</f>
        <v>0</v>
      </c>
      <c r="P168" s="28">
        <f t="shared" si="569"/>
        <v>0</v>
      </c>
      <c r="Q168" s="28">
        <f t="shared" si="570"/>
        <v>0</v>
      </c>
      <c r="R168" s="28">
        <f t="shared" si="569"/>
        <v>0</v>
      </c>
      <c r="S168" s="28">
        <f t="shared" si="570"/>
        <v>0</v>
      </c>
      <c r="T168" s="28">
        <f t="shared" si="569"/>
        <v>0</v>
      </c>
      <c r="U168" s="28">
        <f t="shared" si="570"/>
        <v>0</v>
      </c>
      <c r="V168" s="28">
        <f t="shared" ref="V168:AC168" si="571">V169</f>
        <v>165</v>
      </c>
      <c r="W168" s="36">
        <f t="shared" si="571"/>
        <v>-165</v>
      </c>
      <c r="X168" s="28">
        <f t="shared" ref="X168:AD168" si="572">X169</f>
        <v>0</v>
      </c>
      <c r="Y168" s="36">
        <f t="shared" si="571"/>
        <v>0</v>
      </c>
      <c r="Z168" s="28">
        <f t="shared" si="572"/>
        <v>0</v>
      </c>
      <c r="AA168" s="36">
        <f t="shared" si="571"/>
        <v>0</v>
      </c>
      <c r="AB168" s="28">
        <f t="shared" si="572"/>
        <v>0</v>
      </c>
      <c r="AC168" s="36">
        <f t="shared" si="571"/>
        <v>0</v>
      </c>
      <c r="AD168" s="28">
        <f t="shared" si="572"/>
        <v>0</v>
      </c>
    </row>
    <row r="169" spans="1:30" ht="29.25" customHeight="1" outlineLevel="4" x14ac:dyDescent="0.2">
      <c r="A169" s="30" t="s">
        <v>441</v>
      </c>
      <c r="B169" s="30" t="s">
        <v>41</v>
      </c>
      <c r="C169" s="38" t="s">
        <v>42</v>
      </c>
      <c r="D169" s="32">
        <v>165</v>
      </c>
      <c r="E169" s="32">
        <v>-165</v>
      </c>
      <c r="F169" s="32">
        <f>SUM(D169:E169)</f>
        <v>0</v>
      </c>
      <c r="G169" s="32"/>
      <c r="H169" s="32">
        <f>SUM(F169:G169)</f>
        <v>0</v>
      </c>
      <c r="I169" s="33"/>
      <c r="J169" s="32">
        <f>SUM(H169:I169)</f>
        <v>0</v>
      </c>
      <c r="K169" s="32"/>
      <c r="L169" s="32">
        <f>SUM(J169:K169)</f>
        <v>0</v>
      </c>
      <c r="M169" s="34"/>
      <c r="N169" s="32"/>
      <c r="O169" s="32">
        <f>SUM(M169:N169)</f>
        <v>0</v>
      </c>
      <c r="P169" s="32"/>
      <c r="Q169" s="32">
        <f>SUM(O169:P169)</f>
        <v>0</v>
      </c>
      <c r="R169" s="32"/>
      <c r="S169" s="32">
        <f>SUM(Q169:R169)</f>
        <v>0</v>
      </c>
      <c r="T169" s="32"/>
      <c r="U169" s="32">
        <f>SUM(S169:T169)</f>
        <v>0</v>
      </c>
      <c r="V169" s="34">
        <v>165</v>
      </c>
      <c r="W169" s="32">
        <v>-165</v>
      </c>
      <c r="X169" s="32">
        <f>SUM(V169:W169)</f>
        <v>0</v>
      </c>
      <c r="Y169" s="32"/>
      <c r="Z169" s="32">
        <f>SUM(X169:Y169)</f>
        <v>0</v>
      </c>
      <c r="AA169" s="32"/>
      <c r="AB169" s="32">
        <f>SUM(Z169:AA169)</f>
        <v>0</v>
      </c>
      <c r="AC169" s="32"/>
      <c r="AD169" s="32">
        <f>SUM(AB169:AC169)</f>
        <v>0</v>
      </c>
    </row>
    <row r="170" spans="1:30" ht="48.75" customHeight="1" outlineLevel="4" x14ac:dyDescent="0.2">
      <c r="A170" s="26" t="s">
        <v>31</v>
      </c>
      <c r="B170" s="26"/>
      <c r="C170" s="27" t="s">
        <v>641</v>
      </c>
      <c r="D170" s="28">
        <f>D171+D209+D223+D234</f>
        <v>119110.1</v>
      </c>
      <c r="E170" s="28">
        <f t="shared" ref="E170:F170" si="573">E171+E209+E223+E234</f>
        <v>4231.3999999999996</v>
      </c>
      <c r="F170" s="28">
        <f t="shared" si="573"/>
        <v>123341.5</v>
      </c>
      <c r="G170" s="28">
        <f t="shared" ref="G170:H170" si="574">G171+G209+G223+G234</f>
        <v>11816.028399999999</v>
      </c>
      <c r="H170" s="28">
        <f t="shared" si="574"/>
        <v>135157.52840000001</v>
      </c>
      <c r="I170" s="29">
        <f t="shared" ref="I170:J170" si="575">I171+I209+I223+I234</f>
        <v>10396.200000000001</v>
      </c>
      <c r="J170" s="28">
        <f t="shared" si="575"/>
        <v>145553.72839999999</v>
      </c>
      <c r="K170" s="28">
        <f t="shared" ref="K170:L170" si="576">K171+K209+K223+K234</f>
        <v>0</v>
      </c>
      <c r="L170" s="28">
        <f t="shared" si="576"/>
        <v>145553.72839999999</v>
      </c>
      <c r="M170" s="28">
        <f>M171+M209+M223+M234</f>
        <v>84026.7</v>
      </c>
      <c r="N170" s="28">
        <f t="shared" ref="N170:P170" si="577">N171+N209+N223+N234</f>
        <v>4231.3999999999996</v>
      </c>
      <c r="O170" s="28">
        <f t="shared" ref="O170:R170" si="578">O171+O209+O223+O234</f>
        <v>88258.1</v>
      </c>
      <c r="P170" s="28">
        <f t="shared" si="577"/>
        <v>0</v>
      </c>
      <c r="Q170" s="28">
        <f t="shared" si="578"/>
        <v>88258.1</v>
      </c>
      <c r="R170" s="28">
        <f t="shared" si="578"/>
        <v>0</v>
      </c>
      <c r="S170" s="28">
        <f t="shared" ref="S170:T170" si="579">S171+S209+S223+S234</f>
        <v>88258.1</v>
      </c>
      <c r="T170" s="28">
        <f t="shared" si="579"/>
        <v>0</v>
      </c>
      <c r="U170" s="28">
        <f t="shared" ref="U170" si="580">U171+U209+U223+U234</f>
        <v>88258.1</v>
      </c>
      <c r="V170" s="28">
        <f>V171+V209+V223+V234</f>
        <v>75659.799999999988</v>
      </c>
      <c r="W170" s="28">
        <f t="shared" ref="W170:Y170" si="581">W171+W209+W223+W234</f>
        <v>4231.3999999999996</v>
      </c>
      <c r="X170" s="28">
        <f t="shared" ref="X170:AA170" si="582">X171+X209+X223+X234</f>
        <v>79891.199999999997</v>
      </c>
      <c r="Y170" s="28">
        <f t="shared" si="581"/>
        <v>0</v>
      </c>
      <c r="Z170" s="28">
        <f t="shared" si="582"/>
        <v>79891.199999999997</v>
      </c>
      <c r="AA170" s="28">
        <f t="shared" si="582"/>
        <v>0</v>
      </c>
      <c r="AB170" s="28">
        <f t="shared" ref="AB170:AC170" si="583">AB171+AB209+AB223+AB234</f>
        <v>79891.199999999997</v>
      </c>
      <c r="AC170" s="28">
        <f t="shared" si="583"/>
        <v>0</v>
      </c>
      <c r="AD170" s="28">
        <f t="shared" ref="AD170" si="584">AD171+AD209+AD223+AD234</f>
        <v>79891.199999999997</v>
      </c>
    </row>
    <row r="171" spans="1:30" ht="29.25" customHeight="1" outlineLevel="4" x14ac:dyDescent="0.2">
      <c r="A171" s="26" t="s">
        <v>32</v>
      </c>
      <c r="B171" s="26"/>
      <c r="C171" s="27" t="s">
        <v>642</v>
      </c>
      <c r="D171" s="28">
        <f>D172+D193+D197+D206+D201</f>
        <v>53093.100000000006</v>
      </c>
      <c r="E171" s="28">
        <f t="shared" ref="E171:F171" si="585">E172+E193+E197+E206+E201</f>
        <v>0</v>
      </c>
      <c r="F171" s="28">
        <f t="shared" si="585"/>
        <v>53093.100000000006</v>
      </c>
      <c r="G171" s="28">
        <f t="shared" ref="G171:H171" si="586">G172+G193+G197+G206+G201</f>
        <v>5372</v>
      </c>
      <c r="H171" s="28">
        <f t="shared" si="586"/>
        <v>58465.100000000006</v>
      </c>
      <c r="I171" s="29">
        <f t="shared" ref="I171:J171" si="587">I172+I193+I197+I206+I201</f>
        <v>0</v>
      </c>
      <c r="J171" s="28">
        <f t="shared" si="587"/>
        <v>58465.100000000006</v>
      </c>
      <c r="K171" s="28">
        <f t="shared" ref="K171:L171" si="588">K172+K193+K197+K206+K201</f>
        <v>0</v>
      </c>
      <c r="L171" s="28">
        <f t="shared" si="588"/>
        <v>58465.100000000006</v>
      </c>
      <c r="M171" s="28">
        <f>M172+M193+M197+M206+M201</f>
        <v>8702.9000000000015</v>
      </c>
      <c r="N171" s="28">
        <f t="shared" ref="N171:P171" si="589">N172+N193+N197+N206+N201</f>
        <v>0</v>
      </c>
      <c r="O171" s="28">
        <f t="shared" ref="O171:R171" si="590">O172+O193+O197+O206+O201</f>
        <v>8702.9000000000015</v>
      </c>
      <c r="P171" s="28">
        <f t="shared" si="589"/>
        <v>0</v>
      </c>
      <c r="Q171" s="28">
        <f t="shared" si="590"/>
        <v>8702.9000000000015</v>
      </c>
      <c r="R171" s="28">
        <f t="shared" si="590"/>
        <v>0</v>
      </c>
      <c r="S171" s="28">
        <f t="shared" ref="S171:T171" si="591">S172+S193+S197+S206+S201</f>
        <v>8702.9000000000015</v>
      </c>
      <c r="T171" s="28">
        <f t="shared" si="591"/>
        <v>0</v>
      </c>
      <c r="U171" s="28">
        <f t="shared" ref="U171" si="592">U172+U193+U197+U206+U201</f>
        <v>8702.9000000000015</v>
      </c>
      <c r="V171" s="28">
        <f>V172+V193+V197+V206+V201</f>
        <v>8702.9000000000015</v>
      </c>
      <c r="W171" s="28">
        <f t="shared" ref="W171:Y171" si="593">W172+W193+W197+W206+W201</f>
        <v>0</v>
      </c>
      <c r="X171" s="28">
        <f t="shared" ref="X171:AA171" si="594">X172+X193+X197+X206+X201</f>
        <v>8702.9000000000015</v>
      </c>
      <c r="Y171" s="28">
        <f t="shared" si="593"/>
        <v>0</v>
      </c>
      <c r="Z171" s="28">
        <f t="shared" si="594"/>
        <v>8702.9000000000015</v>
      </c>
      <c r="AA171" s="28">
        <f t="shared" si="594"/>
        <v>0</v>
      </c>
      <c r="AB171" s="28">
        <f t="shared" ref="AB171:AC171" si="595">AB172+AB193+AB197+AB206+AB201</f>
        <v>8702.9000000000015</v>
      </c>
      <c r="AC171" s="28">
        <f t="shared" si="595"/>
        <v>0</v>
      </c>
      <c r="AD171" s="28">
        <f t="shared" ref="AD171" si="596">AD172+AD193+AD197+AD206+AD201</f>
        <v>8702.9000000000015</v>
      </c>
    </row>
    <row r="172" spans="1:30" ht="31.5" outlineLevel="5" x14ac:dyDescent="0.2">
      <c r="A172" s="26" t="s">
        <v>78</v>
      </c>
      <c r="B172" s="26"/>
      <c r="C172" s="27" t="s">
        <v>79</v>
      </c>
      <c r="D172" s="28">
        <f>D173+D176+D179+D183+D181+D189+D191+D185+D187</f>
        <v>51720.800000000003</v>
      </c>
      <c r="E172" s="28">
        <f t="shared" ref="E172:F172" si="597">E173+E176+E179+E183+E181+E189+E191+E185+E187</f>
        <v>0</v>
      </c>
      <c r="F172" s="28">
        <f t="shared" si="597"/>
        <v>51720.800000000003</v>
      </c>
      <c r="G172" s="28">
        <f t="shared" ref="G172:H172" si="598">G173+G176+G179+G183+G181+G189+G191+G185+G187</f>
        <v>0</v>
      </c>
      <c r="H172" s="28">
        <f t="shared" si="598"/>
        <v>51720.800000000003</v>
      </c>
      <c r="I172" s="29">
        <f t="shared" ref="I172:J172" si="599">I173+I176+I179+I183+I181+I189+I191+I185+I187</f>
        <v>0</v>
      </c>
      <c r="J172" s="28">
        <f t="shared" si="599"/>
        <v>51720.800000000003</v>
      </c>
      <c r="K172" s="28">
        <f t="shared" ref="K172:L172" si="600">K173+K176+K179+K183+K181+K189+K191+K185+K187</f>
        <v>0</v>
      </c>
      <c r="L172" s="28">
        <f t="shared" si="600"/>
        <v>51720.800000000003</v>
      </c>
      <c r="M172" s="28">
        <f t="shared" ref="M172:V172" si="601">M173+M176+M179+M183+M181+M189+M191+M185+M187</f>
        <v>7330.6</v>
      </c>
      <c r="N172" s="28">
        <f t="shared" ref="N172:P172" si="602">N173+N176+N179+N183+N181+N189+N191+N185+N187</f>
        <v>0</v>
      </c>
      <c r="O172" s="28">
        <f t="shared" ref="O172:R172" si="603">O173+O176+O179+O183+O181+O189+O191+O185+O187</f>
        <v>7330.6</v>
      </c>
      <c r="P172" s="28">
        <f t="shared" si="602"/>
        <v>0</v>
      </c>
      <c r="Q172" s="28">
        <f t="shared" si="603"/>
        <v>7330.6</v>
      </c>
      <c r="R172" s="28">
        <f t="shared" si="603"/>
        <v>0</v>
      </c>
      <c r="S172" s="28">
        <f t="shared" ref="S172:T172" si="604">S173+S176+S179+S183+S181+S189+S191+S185+S187</f>
        <v>7330.6</v>
      </c>
      <c r="T172" s="28">
        <f t="shared" si="604"/>
        <v>0</v>
      </c>
      <c r="U172" s="28">
        <f t="shared" ref="U172" si="605">U173+U176+U179+U183+U181+U189+U191+U185+U187</f>
        <v>7330.6</v>
      </c>
      <c r="V172" s="28">
        <f t="shared" si="601"/>
        <v>7330.6</v>
      </c>
      <c r="W172" s="28">
        <f t="shared" ref="W172:Z172" si="606">W173+W176+W179+W183+W181+W189+W191+W185+W187</f>
        <v>0</v>
      </c>
      <c r="X172" s="28">
        <f t="shared" ref="X172" si="607">X173+X176+X179+X183+X181+X189+X191+X185+X187</f>
        <v>7330.6</v>
      </c>
      <c r="Y172" s="28">
        <f t="shared" si="606"/>
        <v>0</v>
      </c>
      <c r="Z172" s="28">
        <f t="shared" si="606"/>
        <v>7330.6</v>
      </c>
      <c r="AA172" s="28">
        <f t="shared" ref="AA172:AB172" si="608">AA173+AA176+AA179+AA183+AA181+AA189+AA191+AA185+AA187</f>
        <v>0</v>
      </c>
      <c r="AB172" s="28">
        <f t="shared" si="608"/>
        <v>7330.6</v>
      </c>
      <c r="AC172" s="28">
        <f t="shared" ref="AC172:AD172" si="609">AC173+AC176+AC179+AC183+AC181+AC189+AC191+AC185+AC187</f>
        <v>0</v>
      </c>
      <c r="AD172" s="28">
        <f t="shared" si="609"/>
        <v>7330.6</v>
      </c>
    </row>
    <row r="173" spans="1:30" ht="31.5" outlineLevel="7" x14ac:dyDescent="0.2">
      <c r="A173" s="26" t="s">
        <v>80</v>
      </c>
      <c r="B173" s="26"/>
      <c r="C173" s="27" t="s">
        <v>81</v>
      </c>
      <c r="D173" s="28">
        <f>D174+D175</f>
        <v>2716.4</v>
      </c>
      <c r="E173" s="28">
        <f t="shared" ref="E173:F173" si="610">E174+E175</f>
        <v>0</v>
      </c>
      <c r="F173" s="28">
        <f t="shared" si="610"/>
        <v>2716.4</v>
      </c>
      <c r="G173" s="28">
        <f t="shared" ref="G173:H173" si="611">G174+G175</f>
        <v>0</v>
      </c>
      <c r="H173" s="28">
        <f t="shared" si="611"/>
        <v>2716.4</v>
      </c>
      <c r="I173" s="29">
        <f t="shared" ref="I173:J173" si="612">I174+I175</f>
        <v>0</v>
      </c>
      <c r="J173" s="28">
        <f t="shared" si="612"/>
        <v>2716.4</v>
      </c>
      <c r="K173" s="28">
        <f t="shared" ref="K173:L173" si="613">K174+K175</f>
        <v>0</v>
      </c>
      <c r="L173" s="28">
        <f t="shared" si="613"/>
        <v>2716.4</v>
      </c>
      <c r="M173" s="28">
        <f t="shared" ref="M173:V173" si="614">M174+M175</f>
        <v>2716.4</v>
      </c>
      <c r="N173" s="28">
        <f t="shared" ref="N173:P173" si="615">N174+N175</f>
        <v>0</v>
      </c>
      <c r="O173" s="28">
        <f t="shared" ref="O173:R173" si="616">O174+O175</f>
        <v>2716.4</v>
      </c>
      <c r="P173" s="28">
        <f t="shared" si="615"/>
        <v>0</v>
      </c>
      <c r="Q173" s="28">
        <f t="shared" si="616"/>
        <v>2716.4</v>
      </c>
      <c r="R173" s="28">
        <f t="shared" si="616"/>
        <v>0</v>
      </c>
      <c r="S173" s="28">
        <f t="shared" ref="S173:T173" si="617">S174+S175</f>
        <v>2716.4</v>
      </c>
      <c r="T173" s="28">
        <f t="shared" si="617"/>
        <v>0</v>
      </c>
      <c r="U173" s="28">
        <f t="shared" ref="U173" si="618">U174+U175</f>
        <v>2716.4</v>
      </c>
      <c r="V173" s="28">
        <f t="shared" si="614"/>
        <v>2716.4</v>
      </c>
      <c r="W173" s="28">
        <f t="shared" ref="W173:Z173" si="619">W174+W175</f>
        <v>0</v>
      </c>
      <c r="X173" s="28">
        <f t="shared" ref="X173" si="620">X174+X175</f>
        <v>2716.4</v>
      </c>
      <c r="Y173" s="28">
        <f t="shared" si="619"/>
        <v>0</v>
      </c>
      <c r="Z173" s="28">
        <f t="shared" si="619"/>
        <v>2716.4</v>
      </c>
      <c r="AA173" s="28">
        <f t="shared" ref="AA173:AB173" si="621">AA174+AA175</f>
        <v>0</v>
      </c>
      <c r="AB173" s="28">
        <f t="shared" si="621"/>
        <v>2716.4</v>
      </c>
      <c r="AC173" s="28">
        <f t="shared" ref="AC173:AD173" si="622">AC174+AC175</f>
        <v>0</v>
      </c>
      <c r="AD173" s="28">
        <f t="shared" si="622"/>
        <v>2716.4</v>
      </c>
    </row>
    <row r="174" spans="1:30" ht="31.5" outlineLevel="7" x14ac:dyDescent="0.2">
      <c r="A174" s="30" t="s">
        <v>80</v>
      </c>
      <c r="B174" s="30" t="s">
        <v>6</v>
      </c>
      <c r="C174" s="38" t="s">
        <v>7</v>
      </c>
      <c r="D174" s="32">
        <v>1356.4</v>
      </c>
      <c r="E174" s="32"/>
      <c r="F174" s="32">
        <f t="shared" ref="F174:F175" si="623">SUM(D174:E174)</f>
        <v>1356.4</v>
      </c>
      <c r="G174" s="32"/>
      <c r="H174" s="32">
        <f t="shared" ref="H174:H175" si="624">SUM(F174:G174)</f>
        <v>1356.4</v>
      </c>
      <c r="I174" s="33"/>
      <c r="J174" s="32">
        <f t="shared" ref="J174:J175" si="625">SUM(H174:I174)</f>
        <v>1356.4</v>
      </c>
      <c r="K174" s="32"/>
      <c r="L174" s="32">
        <f t="shared" ref="L174:L175" si="626">SUM(J174:K174)</f>
        <v>1356.4</v>
      </c>
      <c r="M174" s="34">
        <v>1356.4</v>
      </c>
      <c r="N174" s="32"/>
      <c r="O174" s="32">
        <f t="shared" ref="O174:O175" si="627">SUM(M174:N174)</f>
        <v>1356.4</v>
      </c>
      <c r="P174" s="32"/>
      <c r="Q174" s="32">
        <f t="shared" ref="Q174:Q175" si="628">SUM(O174:P174)</f>
        <v>1356.4</v>
      </c>
      <c r="R174" s="32"/>
      <c r="S174" s="32">
        <f t="shared" ref="S174:S175" si="629">SUM(Q174:R174)</f>
        <v>1356.4</v>
      </c>
      <c r="T174" s="32"/>
      <c r="U174" s="32">
        <f t="shared" ref="U174:U175" si="630">SUM(S174:T174)</f>
        <v>1356.4</v>
      </c>
      <c r="V174" s="34">
        <v>1356.4</v>
      </c>
      <c r="W174" s="32"/>
      <c r="X174" s="32">
        <f t="shared" ref="X174:X175" si="631">SUM(V174:W174)</f>
        <v>1356.4</v>
      </c>
      <c r="Y174" s="32"/>
      <c r="Z174" s="32">
        <f t="shared" ref="Z174:Z175" si="632">SUM(X174:Y174)</f>
        <v>1356.4</v>
      </c>
      <c r="AA174" s="32"/>
      <c r="AB174" s="32">
        <f t="shared" ref="AB174:AB175" si="633">SUM(Z174:AA174)</f>
        <v>1356.4</v>
      </c>
      <c r="AC174" s="32"/>
      <c r="AD174" s="32">
        <f t="shared" ref="AD174:AD175" si="634">SUM(AB174:AC174)</f>
        <v>1356.4</v>
      </c>
    </row>
    <row r="175" spans="1:30" ht="33" customHeight="1" outlineLevel="7" x14ac:dyDescent="0.2">
      <c r="A175" s="30" t="s">
        <v>80</v>
      </c>
      <c r="B175" s="30" t="s">
        <v>41</v>
      </c>
      <c r="C175" s="38" t="s">
        <v>42</v>
      </c>
      <c r="D175" s="32">
        <v>1360</v>
      </c>
      <c r="E175" s="32"/>
      <c r="F175" s="32">
        <f t="shared" si="623"/>
        <v>1360</v>
      </c>
      <c r="G175" s="32"/>
      <c r="H175" s="32">
        <f t="shared" si="624"/>
        <v>1360</v>
      </c>
      <c r="I175" s="33"/>
      <c r="J175" s="32">
        <f t="shared" si="625"/>
        <v>1360</v>
      </c>
      <c r="K175" s="32"/>
      <c r="L175" s="32">
        <f t="shared" si="626"/>
        <v>1360</v>
      </c>
      <c r="M175" s="34">
        <v>1360</v>
      </c>
      <c r="N175" s="32"/>
      <c r="O175" s="32">
        <f t="shared" si="627"/>
        <v>1360</v>
      </c>
      <c r="P175" s="32"/>
      <c r="Q175" s="32">
        <f t="shared" si="628"/>
        <v>1360</v>
      </c>
      <c r="R175" s="32"/>
      <c r="S175" s="32">
        <f t="shared" si="629"/>
        <v>1360</v>
      </c>
      <c r="T175" s="32"/>
      <c r="U175" s="32">
        <f t="shared" si="630"/>
        <v>1360</v>
      </c>
      <c r="V175" s="34">
        <v>1360</v>
      </c>
      <c r="W175" s="32"/>
      <c r="X175" s="32">
        <f t="shared" si="631"/>
        <v>1360</v>
      </c>
      <c r="Y175" s="32"/>
      <c r="Z175" s="32">
        <f t="shared" si="632"/>
        <v>1360</v>
      </c>
      <c r="AA175" s="32"/>
      <c r="AB175" s="32">
        <f t="shared" si="633"/>
        <v>1360</v>
      </c>
      <c r="AC175" s="32"/>
      <c r="AD175" s="32">
        <f t="shared" si="634"/>
        <v>1360</v>
      </c>
    </row>
    <row r="176" spans="1:30" outlineLevel="7" x14ac:dyDescent="0.2">
      <c r="A176" s="26" t="s">
        <v>235</v>
      </c>
      <c r="B176" s="26"/>
      <c r="C176" s="27" t="s">
        <v>236</v>
      </c>
      <c r="D176" s="28">
        <f>D177+D178</f>
        <v>505.1</v>
      </c>
      <c r="E176" s="28">
        <f t="shared" ref="E176:F176" si="635">E177+E178</f>
        <v>0</v>
      </c>
      <c r="F176" s="28">
        <f t="shared" si="635"/>
        <v>505.1</v>
      </c>
      <c r="G176" s="28">
        <f t="shared" ref="G176:H176" si="636">G177+G178</f>
        <v>0</v>
      </c>
      <c r="H176" s="28">
        <f t="shared" si="636"/>
        <v>505.1</v>
      </c>
      <c r="I176" s="29">
        <f t="shared" ref="I176:J176" si="637">I177+I178</f>
        <v>0</v>
      </c>
      <c r="J176" s="28">
        <f t="shared" si="637"/>
        <v>505.1</v>
      </c>
      <c r="K176" s="28">
        <f t="shared" ref="K176:L176" si="638">K177+K178</f>
        <v>0</v>
      </c>
      <c r="L176" s="28">
        <f t="shared" si="638"/>
        <v>505.1</v>
      </c>
      <c r="M176" s="28">
        <f t="shared" ref="M176:V176" si="639">M177+M178</f>
        <v>505.1</v>
      </c>
      <c r="N176" s="28">
        <f t="shared" ref="N176:P176" si="640">N177+N178</f>
        <v>0</v>
      </c>
      <c r="O176" s="28">
        <f t="shared" ref="O176:R176" si="641">O177+O178</f>
        <v>505.1</v>
      </c>
      <c r="P176" s="28">
        <f t="shared" si="640"/>
        <v>0</v>
      </c>
      <c r="Q176" s="28">
        <f t="shared" si="641"/>
        <v>505.1</v>
      </c>
      <c r="R176" s="28">
        <f t="shared" si="641"/>
        <v>0</v>
      </c>
      <c r="S176" s="28">
        <f t="shared" ref="S176:T176" si="642">S177+S178</f>
        <v>505.1</v>
      </c>
      <c r="T176" s="28">
        <f t="shared" si="642"/>
        <v>0</v>
      </c>
      <c r="U176" s="28">
        <f t="shared" ref="U176" si="643">U177+U178</f>
        <v>505.1</v>
      </c>
      <c r="V176" s="28">
        <f t="shared" si="639"/>
        <v>505.1</v>
      </c>
      <c r="W176" s="28">
        <f t="shared" ref="W176:Z176" si="644">W177+W178</f>
        <v>0</v>
      </c>
      <c r="X176" s="28">
        <f t="shared" ref="X176" si="645">X177+X178</f>
        <v>505.1</v>
      </c>
      <c r="Y176" s="28">
        <f t="shared" si="644"/>
        <v>0</v>
      </c>
      <c r="Z176" s="28">
        <f t="shared" si="644"/>
        <v>505.1</v>
      </c>
      <c r="AA176" s="28">
        <f t="shared" ref="AA176:AB176" si="646">AA177+AA178</f>
        <v>0</v>
      </c>
      <c r="AB176" s="28">
        <f t="shared" si="646"/>
        <v>505.1</v>
      </c>
      <c r="AC176" s="28">
        <f t="shared" ref="AC176:AD176" si="647">AC177+AC178</f>
        <v>0</v>
      </c>
      <c r="AD176" s="28">
        <f t="shared" si="647"/>
        <v>505.1</v>
      </c>
    </row>
    <row r="177" spans="1:30" ht="29.25" customHeight="1" outlineLevel="7" x14ac:dyDescent="0.2">
      <c r="A177" s="30" t="s">
        <v>235</v>
      </c>
      <c r="B177" s="30" t="s">
        <v>6</v>
      </c>
      <c r="C177" s="38" t="s">
        <v>7</v>
      </c>
      <c r="D177" s="32">
        <f>393.6+50</f>
        <v>443.6</v>
      </c>
      <c r="E177" s="32"/>
      <c r="F177" s="32">
        <f t="shared" ref="F177:F178" si="648">SUM(D177:E177)</f>
        <v>443.6</v>
      </c>
      <c r="G177" s="32"/>
      <c r="H177" s="32">
        <f t="shared" ref="H177:H178" si="649">SUM(F177:G177)</f>
        <v>443.6</v>
      </c>
      <c r="I177" s="33"/>
      <c r="J177" s="32">
        <f t="shared" ref="J177:J178" si="650">SUM(H177:I177)</f>
        <v>443.6</v>
      </c>
      <c r="K177" s="32"/>
      <c r="L177" s="32">
        <f t="shared" ref="L177:L178" si="651">SUM(J177:K177)</f>
        <v>443.6</v>
      </c>
      <c r="M177" s="32">
        <f>393.6+50</f>
        <v>443.6</v>
      </c>
      <c r="N177" s="32"/>
      <c r="O177" s="32">
        <f t="shared" ref="O177:O178" si="652">SUM(M177:N177)</f>
        <v>443.6</v>
      </c>
      <c r="P177" s="32"/>
      <c r="Q177" s="32">
        <f t="shared" ref="Q177:Q178" si="653">SUM(O177:P177)</f>
        <v>443.6</v>
      </c>
      <c r="R177" s="32"/>
      <c r="S177" s="32">
        <f t="shared" ref="S177:S178" si="654">SUM(Q177:R177)</f>
        <v>443.6</v>
      </c>
      <c r="T177" s="32"/>
      <c r="U177" s="32">
        <f t="shared" ref="U177:U178" si="655">SUM(S177:T177)</f>
        <v>443.6</v>
      </c>
      <c r="V177" s="32">
        <f>393.6+50</f>
        <v>443.6</v>
      </c>
      <c r="W177" s="32"/>
      <c r="X177" s="32">
        <f t="shared" ref="X177:X178" si="656">SUM(V177:W177)</f>
        <v>443.6</v>
      </c>
      <c r="Y177" s="32"/>
      <c r="Z177" s="32">
        <f t="shared" ref="Z177:Z178" si="657">SUM(X177:Y177)</f>
        <v>443.6</v>
      </c>
      <c r="AA177" s="32"/>
      <c r="AB177" s="32">
        <f t="shared" ref="AB177:AB178" si="658">SUM(Z177:AA177)</f>
        <v>443.6</v>
      </c>
      <c r="AC177" s="32"/>
      <c r="AD177" s="32">
        <f t="shared" ref="AD177:AD178" si="659">SUM(AB177:AC177)</f>
        <v>443.6</v>
      </c>
    </row>
    <row r="178" spans="1:30" ht="31.5" outlineLevel="7" x14ac:dyDescent="0.2">
      <c r="A178" s="30" t="s">
        <v>235</v>
      </c>
      <c r="B178" s="30" t="s">
        <v>41</v>
      </c>
      <c r="C178" s="38" t="s">
        <v>42</v>
      </c>
      <c r="D178" s="32">
        <v>61.5</v>
      </c>
      <c r="E178" s="32"/>
      <c r="F178" s="32">
        <f t="shared" si="648"/>
        <v>61.5</v>
      </c>
      <c r="G178" s="32"/>
      <c r="H178" s="32">
        <f t="shared" si="649"/>
        <v>61.5</v>
      </c>
      <c r="I178" s="33"/>
      <c r="J178" s="32">
        <f t="shared" si="650"/>
        <v>61.5</v>
      </c>
      <c r="K178" s="32"/>
      <c r="L178" s="32">
        <f t="shared" si="651"/>
        <v>61.5</v>
      </c>
      <c r="M178" s="34">
        <v>61.5</v>
      </c>
      <c r="N178" s="32"/>
      <c r="O178" s="32">
        <f t="shared" si="652"/>
        <v>61.5</v>
      </c>
      <c r="P178" s="32"/>
      <c r="Q178" s="32">
        <f t="shared" si="653"/>
        <v>61.5</v>
      </c>
      <c r="R178" s="32"/>
      <c r="S178" s="32">
        <f t="shared" si="654"/>
        <v>61.5</v>
      </c>
      <c r="T178" s="32"/>
      <c r="U178" s="32">
        <f t="shared" si="655"/>
        <v>61.5</v>
      </c>
      <c r="V178" s="34">
        <v>61.5</v>
      </c>
      <c r="W178" s="32"/>
      <c r="X178" s="32">
        <f t="shared" si="656"/>
        <v>61.5</v>
      </c>
      <c r="Y178" s="32"/>
      <c r="Z178" s="32">
        <f t="shared" si="657"/>
        <v>61.5</v>
      </c>
      <c r="AA178" s="32"/>
      <c r="AB178" s="32">
        <f t="shared" si="658"/>
        <v>61.5</v>
      </c>
      <c r="AC178" s="32"/>
      <c r="AD178" s="32">
        <f t="shared" si="659"/>
        <v>61.5</v>
      </c>
    </row>
    <row r="179" spans="1:30" ht="33.75" customHeight="1" outlineLevel="7" x14ac:dyDescent="0.2">
      <c r="A179" s="26" t="s">
        <v>131</v>
      </c>
      <c r="B179" s="26"/>
      <c r="C179" s="27" t="s">
        <v>643</v>
      </c>
      <c r="D179" s="28">
        <f>D180</f>
        <v>37.700000000000003</v>
      </c>
      <c r="E179" s="28">
        <f t="shared" ref="E179:L179" si="660">E180</f>
        <v>0</v>
      </c>
      <c r="F179" s="28">
        <f t="shared" si="660"/>
        <v>37.700000000000003</v>
      </c>
      <c r="G179" s="28">
        <f t="shared" si="660"/>
        <v>0</v>
      </c>
      <c r="H179" s="28">
        <f t="shared" si="660"/>
        <v>37.700000000000003</v>
      </c>
      <c r="I179" s="29">
        <f t="shared" si="660"/>
        <v>0</v>
      </c>
      <c r="J179" s="28">
        <f t="shared" si="660"/>
        <v>37.700000000000003</v>
      </c>
      <c r="K179" s="28">
        <f t="shared" si="660"/>
        <v>0</v>
      </c>
      <c r="L179" s="28">
        <f t="shared" si="660"/>
        <v>37.700000000000003</v>
      </c>
      <c r="M179" s="28">
        <f t="shared" ref="M179:V179" si="661">M180</f>
        <v>37.700000000000003</v>
      </c>
      <c r="N179" s="28">
        <f t="shared" ref="N179:T179" si="662">N180</f>
        <v>0</v>
      </c>
      <c r="O179" s="28">
        <f t="shared" ref="O179:U179" si="663">O180</f>
        <v>37.700000000000003</v>
      </c>
      <c r="P179" s="28">
        <f t="shared" si="662"/>
        <v>0</v>
      </c>
      <c r="Q179" s="28">
        <f t="shared" si="663"/>
        <v>37.700000000000003</v>
      </c>
      <c r="R179" s="28">
        <f t="shared" si="662"/>
        <v>0</v>
      </c>
      <c r="S179" s="28">
        <f t="shared" si="663"/>
        <v>37.700000000000003</v>
      </c>
      <c r="T179" s="28">
        <f t="shared" si="662"/>
        <v>0</v>
      </c>
      <c r="U179" s="28">
        <f t="shared" si="663"/>
        <v>37.700000000000003</v>
      </c>
      <c r="V179" s="28">
        <f t="shared" si="661"/>
        <v>37.700000000000003</v>
      </c>
      <c r="W179" s="28">
        <f t="shared" ref="W179:AC179" si="664">W180</f>
        <v>0</v>
      </c>
      <c r="X179" s="28">
        <f t="shared" ref="X179:AD179" si="665">X180</f>
        <v>37.700000000000003</v>
      </c>
      <c r="Y179" s="28">
        <f t="shared" si="664"/>
        <v>0</v>
      </c>
      <c r="Z179" s="28">
        <f t="shared" si="665"/>
        <v>37.700000000000003</v>
      </c>
      <c r="AA179" s="28">
        <f t="shared" si="664"/>
        <v>0</v>
      </c>
      <c r="AB179" s="28">
        <f t="shared" si="665"/>
        <v>37.700000000000003</v>
      </c>
      <c r="AC179" s="28">
        <f t="shared" si="664"/>
        <v>0</v>
      </c>
      <c r="AD179" s="28">
        <f t="shared" si="665"/>
        <v>37.700000000000003</v>
      </c>
    </row>
    <row r="180" spans="1:30" ht="31.5" outlineLevel="7" x14ac:dyDescent="0.2">
      <c r="A180" s="30" t="s">
        <v>131</v>
      </c>
      <c r="B180" s="30" t="s">
        <v>41</v>
      </c>
      <c r="C180" s="38" t="s">
        <v>42</v>
      </c>
      <c r="D180" s="32">
        <v>37.700000000000003</v>
      </c>
      <c r="E180" s="32"/>
      <c r="F180" s="32">
        <f>SUM(D180:E180)</f>
        <v>37.700000000000003</v>
      </c>
      <c r="G180" s="32"/>
      <c r="H180" s="32">
        <f>SUM(F180:G180)</f>
        <v>37.700000000000003</v>
      </c>
      <c r="I180" s="33"/>
      <c r="J180" s="32">
        <f>SUM(H180:I180)</f>
        <v>37.700000000000003</v>
      </c>
      <c r="K180" s="32"/>
      <c r="L180" s="32">
        <f>SUM(J180:K180)</f>
        <v>37.700000000000003</v>
      </c>
      <c r="M180" s="34">
        <v>37.700000000000003</v>
      </c>
      <c r="N180" s="32"/>
      <c r="O180" s="32">
        <f>SUM(M180:N180)</f>
        <v>37.700000000000003</v>
      </c>
      <c r="P180" s="32"/>
      <c r="Q180" s="32">
        <f>SUM(O180:P180)</f>
        <v>37.700000000000003</v>
      </c>
      <c r="R180" s="32"/>
      <c r="S180" s="32">
        <f>SUM(Q180:R180)</f>
        <v>37.700000000000003</v>
      </c>
      <c r="T180" s="32"/>
      <c r="U180" s="32">
        <f>SUM(S180:T180)</f>
        <v>37.700000000000003</v>
      </c>
      <c r="V180" s="34">
        <v>37.700000000000003</v>
      </c>
      <c r="W180" s="32"/>
      <c r="X180" s="32">
        <f>SUM(V180:W180)</f>
        <v>37.700000000000003</v>
      </c>
      <c r="Y180" s="32"/>
      <c r="Z180" s="32">
        <f>SUM(X180:Y180)</f>
        <v>37.700000000000003</v>
      </c>
      <c r="AA180" s="32"/>
      <c r="AB180" s="32">
        <f>SUM(Z180:AA180)</f>
        <v>37.700000000000003</v>
      </c>
      <c r="AC180" s="32"/>
      <c r="AD180" s="32">
        <f>SUM(AB180:AC180)</f>
        <v>37.700000000000003</v>
      </c>
    </row>
    <row r="181" spans="1:30" ht="47.25" outlineLevel="7" x14ac:dyDescent="0.2">
      <c r="A181" s="26" t="s">
        <v>509</v>
      </c>
      <c r="B181" s="26"/>
      <c r="C181" s="27" t="s">
        <v>510</v>
      </c>
      <c r="D181" s="28">
        <f>D182</f>
        <v>127.8</v>
      </c>
      <c r="E181" s="28">
        <f t="shared" ref="E181:L181" si="666">E182</f>
        <v>0</v>
      </c>
      <c r="F181" s="28">
        <f t="shared" si="666"/>
        <v>127.8</v>
      </c>
      <c r="G181" s="28">
        <f t="shared" si="666"/>
        <v>0</v>
      </c>
      <c r="H181" s="28">
        <f t="shared" si="666"/>
        <v>127.8</v>
      </c>
      <c r="I181" s="29">
        <f t="shared" si="666"/>
        <v>0</v>
      </c>
      <c r="J181" s="28">
        <f t="shared" si="666"/>
        <v>127.8</v>
      </c>
      <c r="K181" s="28">
        <f t="shared" si="666"/>
        <v>0</v>
      </c>
      <c r="L181" s="28">
        <f t="shared" si="666"/>
        <v>127.8</v>
      </c>
      <c r="M181" s="28">
        <f t="shared" ref="M181:V181" si="667">M182</f>
        <v>131.6</v>
      </c>
      <c r="N181" s="28">
        <f t="shared" ref="N181:T181" si="668">N182</f>
        <v>0</v>
      </c>
      <c r="O181" s="28">
        <f t="shared" ref="O181:U181" si="669">O182</f>
        <v>131.6</v>
      </c>
      <c r="P181" s="28">
        <f t="shared" si="668"/>
        <v>0</v>
      </c>
      <c r="Q181" s="28">
        <f t="shared" si="669"/>
        <v>131.6</v>
      </c>
      <c r="R181" s="28">
        <f t="shared" si="668"/>
        <v>0</v>
      </c>
      <c r="S181" s="28">
        <f t="shared" si="669"/>
        <v>131.6</v>
      </c>
      <c r="T181" s="28">
        <f t="shared" si="668"/>
        <v>0</v>
      </c>
      <c r="U181" s="28">
        <f t="shared" si="669"/>
        <v>131.6</v>
      </c>
      <c r="V181" s="28">
        <f t="shared" si="667"/>
        <v>131.6</v>
      </c>
      <c r="W181" s="28">
        <f t="shared" ref="W181:AC181" si="670">W182</f>
        <v>0</v>
      </c>
      <c r="X181" s="28">
        <f t="shared" ref="X181:AD181" si="671">X182</f>
        <v>131.6</v>
      </c>
      <c r="Y181" s="28">
        <f t="shared" si="670"/>
        <v>0</v>
      </c>
      <c r="Z181" s="28">
        <f t="shared" si="671"/>
        <v>131.6</v>
      </c>
      <c r="AA181" s="28">
        <f t="shared" si="670"/>
        <v>0</v>
      </c>
      <c r="AB181" s="28">
        <f t="shared" si="671"/>
        <v>131.6</v>
      </c>
      <c r="AC181" s="28">
        <f t="shared" si="670"/>
        <v>0</v>
      </c>
      <c r="AD181" s="28">
        <f t="shared" si="671"/>
        <v>131.6</v>
      </c>
    </row>
    <row r="182" spans="1:30" ht="31.5" outlineLevel="7" x14ac:dyDescent="0.2">
      <c r="A182" s="30" t="s">
        <v>509</v>
      </c>
      <c r="B182" s="30" t="s">
        <v>41</v>
      </c>
      <c r="C182" s="38" t="s">
        <v>42</v>
      </c>
      <c r="D182" s="32">
        <v>127.8</v>
      </c>
      <c r="E182" s="32"/>
      <c r="F182" s="32">
        <f>SUM(D182:E182)</f>
        <v>127.8</v>
      </c>
      <c r="G182" s="32"/>
      <c r="H182" s="32">
        <f>SUM(F182:G182)</f>
        <v>127.8</v>
      </c>
      <c r="I182" s="33"/>
      <c r="J182" s="32">
        <f>SUM(H182:I182)</f>
        <v>127.8</v>
      </c>
      <c r="K182" s="32"/>
      <c r="L182" s="32">
        <f>SUM(J182:K182)</f>
        <v>127.8</v>
      </c>
      <c r="M182" s="34">
        <v>131.6</v>
      </c>
      <c r="N182" s="32"/>
      <c r="O182" s="32">
        <f>SUM(M182:N182)</f>
        <v>131.6</v>
      </c>
      <c r="P182" s="32"/>
      <c r="Q182" s="32">
        <f>SUM(O182:P182)</f>
        <v>131.6</v>
      </c>
      <c r="R182" s="32"/>
      <c r="S182" s="32">
        <f>SUM(Q182:R182)</f>
        <v>131.6</v>
      </c>
      <c r="T182" s="32"/>
      <c r="U182" s="32">
        <f>SUM(S182:T182)</f>
        <v>131.6</v>
      </c>
      <c r="V182" s="34">
        <v>131.6</v>
      </c>
      <c r="W182" s="32"/>
      <c r="X182" s="32">
        <f>SUM(V182:W182)</f>
        <v>131.6</v>
      </c>
      <c r="Y182" s="32"/>
      <c r="Z182" s="32">
        <f>SUM(X182:Y182)</f>
        <v>131.6</v>
      </c>
      <c r="AA182" s="32"/>
      <c r="AB182" s="32">
        <f>SUM(Z182:AA182)</f>
        <v>131.6</v>
      </c>
      <c r="AC182" s="32"/>
      <c r="AD182" s="32">
        <f>SUM(AB182:AC182)</f>
        <v>131.6</v>
      </c>
    </row>
    <row r="183" spans="1:30" ht="31.5" outlineLevel="7" x14ac:dyDescent="0.2">
      <c r="A183" s="26" t="s">
        <v>511</v>
      </c>
      <c r="B183" s="26"/>
      <c r="C183" s="27" t="s">
        <v>512</v>
      </c>
      <c r="D183" s="28">
        <f>D184</f>
        <v>2822</v>
      </c>
      <c r="E183" s="28">
        <f t="shared" ref="E183:L183" si="672">E184</f>
        <v>0</v>
      </c>
      <c r="F183" s="28">
        <f t="shared" si="672"/>
        <v>2822</v>
      </c>
      <c r="G183" s="28">
        <f t="shared" si="672"/>
        <v>0</v>
      </c>
      <c r="H183" s="28">
        <f t="shared" si="672"/>
        <v>2822</v>
      </c>
      <c r="I183" s="29">
        <f t="shared" si="672"/>
        <v>0</v>
      </c>
      <c r="J183" s="28">
        <f t="shared" si="672"/>
        <v>2822</v>
      </c>
      <c r="K183" s="28">
        <f t="shared" si="672"/>
        <v>0</v>
      </c>
      <c r="L183" s="28">
        <f t="shared" si="672"/>
        <v>2822</v>
      </c>
      <c r="M183" s="28">
        <f t="shared" ref="M183:V183" si="673">M184</f>
        <v>2822</v>
      </c>
      <c r="N183" s="28">
        <f t="shared" ref="N183:T183" si="674">N184</f>
        <v>0</v>
      </c>
      <c r="O183" s="28">
        <f t="shared" ref="O183:U183" si="675">O184</f>
        <v>2822</v>
      </c>
      <c r="P183" s="28">
        <f t="shared" si="674"/>
        <v>0</v>
      </c>
      <c r="Q183" s="28">
        <f t="shared" si="675"/>
        <v>2822</v>
      </c>
      <c r="R183" s="28">
        <f t="shared" si="674"/>
        <v>0</v>
      </c>
      <c r="S183" s="28">
        <f t="shared" si="675"/>
        <v>2822</v>
      </c>
      <c r="T183" s="28">
        <f t="shared" si="674"/>
        <v>0</v>
      </c>
      <c r="U183" s="28">
        <f t="shared" si="675"/>
        <v>2822</v>
      </c>
      <c r="V183" s="28">
        <f t="shared" si="673"/>
        <v>2822</v>
      </c>
      <c r="W183" s="28">
        <f t="shared" ref="W183:AC183" si="676">W184</f>
        <v>0</v>
      </c>
      <c r="X183" s="28">
        <f t="shared" ref="X183:AD183" si="677">X184</f>
        <v>2822</v>
      </c>
      <c r="Y183" s="28">
        <f t="shared" si="676"/>
        <v>0</v>
      </c>
      <c r="Z183" s="28">
        <f t="shared" si="677"/>
        <v>2822</v>
      </c>
      <c r="AA183" s="28">
        <f t="shared" si="676"/>
        <v>0</v>
      </c>
      <c r="AB183" s="28">
        <f t="shared" si="677"/>
        <v>2822</v>
      </c>
      <c r="AC183" s="28">
        <f t="shared" si="676"/>
        <v>0</v>
      </c>
      <c r="AD183" s="28">
        <f t="shared" si="677"/>
        <v>2822</v>
      </c>
    </row>
    <row r="184" spans="1:30" ht="31.5" outlineLevel="7" x14ac:dyDescent="0.2">
      <c r="A184" s="30" t="s">
        <v>511</v>
      </c>
      <c r="B184" s="30" t="s">
        <v>41</v>
      </c>
      <c r="C184" s="38" t="s">
        <v>42</v>
      </c>
      <c r="D184" s="32">
        <v>2822</v>
      </c>
      <c r="E184" s="32"/>
      <c r="F184" s="32">
        <f>SUM(D184:E184)</f>
        <v>2822</v>
      </c>
      <c r="G184" s="32"/>
      <c r="H184" s="32">
        <f>SUM(F184:G184)</f>
        <v>2822</v>
      </c>
      <c r="I184" s="33"/>
      <c r="J184" s="32">
        <f>SUM(H184:I184)</f>
        <v>2822</v>
      </c>
      <c r="K184" s="32"/>
      <c r="L184" s="32">
        <f>SUM(J184:K184)</f>
        <v>2822</v>
      </c>
      <c r="M184" s="34">
        <v>2822</v>
      </c>
      <c r="N184" s="32"/>
      <c r="O184" s="32">
        <f>SUM(M184:N184)</f>
        <v>2822</v>
      </c>
      <c r="P184" s="32"/>
      <c r="Q184" s="32">
        <f>SUM(O184:P184)</f>
        <v>2822</v>
      </c>
      <c r="R184" s="32"/>
      <c r="S184" s="32">
        <f>SUM(Q184:R184)</f>
        <v>2822</v>
      </c>
      <c r="T184" s="32"/>
      <c r="U184" s="32">
        <f>SUM(S184:T184)</f>
        <v>2822</v>
      </c>
      <c r="V184" s="34">
        <v>2822</v>
      </c>
      <c r="W184" s="32"/>
      <c r="X184" s="32">
        <f>SUM(V184:W184)</f>
        <v>2822</v>
      </c>
      <c r="Y184" s="32"/>
      <c r="Z184" s="32">
        <f>SUM(X184:Y184)</f>
        <v>2822</v>
      </c>
      <c r="AA184" s="32"/>
      <c r="AB184" s="32">
        <f>SUM(Z184:AA184)</f>
        <v>2822</v>
      </c>
      <c r="AC184" s="32"/>
      <c r="AD184" s="32">
        <f>SUM(AB184:AC184)</f>
        <v>2822</v>
      </c>
    </row>
    <row r="185" spans="1:30" ht="47.25" outlineLevel="7" x14ac:dyDescent="0.2">
      <c r="A185" s="22" t="s">
        <v>514</v>
      </c>
      <c r="B185" s="26"/>
      <c r="C185" s="40" t="s">
        <v>513</v>
      </c>
      <c r="D185" s="36">
        <f>D186</f>
        <v>444</v>
      </c>
      <c r="E185" s="36">
        <f t="shared" ref="E185:L185" si="678">E186</f>
        <v>0</v>
      </c>
      <c r="F185" s="36">
        <f t="shared" si="678"/>
        <v>444</v>
      </c>
      <c r="G185" s="36">
        <f t="shared" si="678"/>
        <v>0</v>
      </c>
      <c r="H185" s="36">
        <f t="shared" si="678"/>
        <v>444</v>
      </c>
      <c r="I185" s="37">
        <f t="shared" si="678"/>
        <v>0</v>
      </c>
      <c r="J185" s="36">
        <f t="shared" si="678"/>
        <v>444</v>
      </c>
      <c r="K185" s="36">
        <f t="shared" si="678"/>
        <v>0</v>
      </c>
      <c r="L185" s="36">
        <f t="shared" si="678"/>
        <v>444</v>
      </c>
      <c r="M185" s="36">
        <f t="shared" ref="M185:V185" si="679">M186</f>
        <v>0</v>
      </c>
      <c r="N185" s="36">
        <f t="shared" ref="N185:T185" si="680">N186</f>
        <v>0</v>
      </c>
      <c r="O185" s="36"/>
      <c r="P185" s="36">
        <f t="shared" si="680"/>
        <v>0</v>
      </c>
      <c r="Q185" s="36"/>
      <c r="R185" s="36">
        <f t="shared" si="680"/>
        <v>0</v>
      </c>
      <c r="S185" s="36"/>
      <c r="T185" s="36">
        <f t="shared" si="680"/>
        <v>0</v>
      </c>
      <c r="U185" s="36"/>
      <c r="V185" s="36">
        <f t="shared" si="679"/>
        <v>0</v>
      </c>
      <c r="W185" s="36">
        <f t="shared" ref="W185:AC185" si="681">W186</f>
        <v>0</v>
      </c>
      <c r="X185" s="36"/>
      <c r="Y185" s="36">
        <f t="shared" si="681"/>
        <v>0</v>
      </c>
      <c r="Z185" s="36"/>
      <c r="AA185" s="36">
        <f t="shared" si="681"/>
        <v>0</v>
      </c>
      <c r="AB185" s="36"/>
      <c r="AC185" s="36">
        <f t="shared" si="681"/>
        <v>0</v>
      </c>
      <c r="AD185" s="36"/>
    </row>
    <row r="186" spans="1:30" ht="31.5" outlineLevel="7" x14ac:dyDescent="0.2">
      <c r="A186" s="41" t="s">
        <v>514</v>
      </c>
      <c r="B186" s="41" t="s">
        <v>41</v>
      </c>
      <c r="C186" s="42" t="s">
        <v>42</v>
      </c>
      <c r="D186" s="32">
        <v>444</v>
      </c>
      <c r="E186" s="32"/>
      <c r="F186" s="32">
        <f>SUM(D186:E186)</f>
        <v>444</v>
      </c>
      <c r="G186" s="32"/>
      <c r="H186" s="32">
        <f>SUM(F186:G186)</f>
        <v>444</v>
      </c>
      <c r="I186" s="33"/>
      <c r="J186" s="32">
        <f>SUM(H186:I186)</f>
        <v>444</v>
      </c>
      <c r="K186" s="32"/>
      <c r="L186" s="32">
        <f>SUM(J186:K186)</f>
        <v>444</v>
      </c>
      <c r="M186" s="34"/>
      <c r="N186" s="32"/>
      <c r="O186" s="32"/>
      <c r="P186" s="32"/>
      <c r="Q186" s="32"/>
      <c r="R186" s="32"/>
      <c r="S186" s="32"/>
      <c r="T186" s="32"/>
      <c r="U186" s="32"/>
      <c r="V186" s="34"/>
      <c r="W186" s="32"/>
      <c r="X186" s="32"/>
      <c r="Y186" s="32"/>
      <c r="Z186" s="32"/>
      <c r="AA186" s="32"/>
      <c r="AB186" s="32"/>
      <c r="AC186" s="32"/>
      <c r="AD186" s="32"/>
    </row>
    <row r="187" spans="1:30" ht="47.25" outlineLevel="7" x14ac:dyDescent="0.2">
      <c r="A187" s="22" t="s">
        <v>514</v>
      </c>
      <c r="B187" s="26"/>
      <c r="C187" s="40" t="s">
        <v>515</v>
      </c>
      <c r="D187" s="36">
        <f>D188</f>
        <v>43950</v>
      </c>
      <c r="E187" s="36">
        <f t="shared" ref="E187:L187" si="682">E188</f>
        <v>0</v>
      </c>
      <c r="F187" s="36">
        <f t="shared" si="682"/>
        <v>43950</v>
      </c>
      <c r="G187" s="36">
        <f t="shared" si="682"/>
        <v>0</v>
      </c>
      <c r="H187" s="36">
        <f t="shared" si="682"/>
        <v>43950</v>
      </c>
      <c r="I187" s="37">
        <f t="shared" si="682"/>
        <v>0</v>
      </c>
      <c r="J187" s="36">
        <f t="shared" si="682"/>
        <v>43950</v>
      </c>
      <c r="K187" s="36">
        <f t="shared" si="682"/>
        <v>0</v>
      </c>
      <c r="L187" s="36">
        <f t="shared" si="682"/>
        <v>43950</v>
      </c>
      <c r="M187" s="36">
        <f t="shared" ref="M187:V187" si="683">M188</f>
        <v>0</v>
      </c>
      <c r="N187" s="36">
        <f t="shared" ref="N187:T187" si="684">N188</f>
        <v>0</v>
      </c>
      <c r="O187" s="36"/>
      <c r="P187" s="36">
        <f t="shared" si="684"/>
        <v>0</v>
      </c>
      <c r="Q187" s="36"/>
      <c r="R187" s="36">
        <f t="shared" si="684"/>
        <v>0</v>
      </c>
      <c r="S187" s="36"/>
      <c r="T187" s="36">
        <f t="shared" si="684"/>
        <v>0</v>
      </c>
      <c r="U187" s="36"/>
      <c r="V187" s="36">
        <f t="shared" si="683"/>
        <v>0</v>
      </c>
      <c r="W187" s="36">
        <f t="shared" ref="W187:AC187" si="685">W188</f>
        <v>0</v>
      </c>
      <c r="X187" s="36"/>
      <c r="Y187" s="36">
        <f t="shared" si="685"/>
        <v>0</v>
      </c>
      <c r="Z187" s="36"/>
      <c r="AA187" s="36">
        <f t="shared" si="685"/>
        <v>0</v>
      </c>
      <c r="AB187" s="36"/>
      <c r="AC187" s="36">
        <f t="shared" si="685"/>
        <v>0</v>
      </c>
      <c r="AD187" s="36"/>
    </row>
    <row r="188" spans="1:30" ht="31.5" outlineLevel="7" x14ac:dyDescent="0.2">
      <c r="A188" s="41" t="s">
        <v>514</v>
      </c>
      <c r="B188" s="41" t="s">
        <v>41</v>
      </c>
      <c r="C188" s="42" t="s">
        <v>42</v>
      </c>
      <c r="D188" s="32">
        <v>43950</v>
      </c>
      <c r="E188" s="32"/>
      <c r="F188" s="32">
        <f>SUM(D188:E188)</f>
        <v>43950</v>
      </c>
      <c r="G188" s="32"/>
      <c r="H188" s="32">
        <f>SUM(F188:G188)</f>
        <v>43950</v>
      </c>
      <c r="I188" s="33"/>
      <c r="J188" s="32">
        <f>SUM(H188:I188)</f>
        <v>43950</v>
      </c>
      <c r="K188" s="32"/>
      <c r="L188" s="32">
        <f>SUM(J188:K188)</f>
        <v>43950</v>
      </c>
      <c r="M188" s="34"/>
      <c r="N188" s="32"/>
      <c r="O188" s="32"/>
      <c r="P188" s="32"/>
      <c r="Q188" s="32"/>
      <c r="R188" s="32"/>
      <c r="S188" s="32"/>
      <c r="T188" s="32"/>
      <c r="U188" s="32"/>
      <c r="V188" s="34"/>
      <c r="W188" s="32"/>
      <c r="X188" s="32"/>
      <c r="Y188" s="32"/>
      <c r="Z188" s="32"/>
      <c r="AA188" s="32"/>
      <c r="AB188" s="32"/>
      <c r="AC188" s="32"/>
      <c r="AD188" s="32"/>
    </row>
    <row r="189" spans="1:30" ht="29.25" customHeight="1" outlineLevel="7" x14ac:dyDescent="0.2">
      <c r="A189" s="26" t="s">
        <v>82</v>
      </c>
      <c r="B189" s="26"/>
      <c r="C189" s="27" t="s">
        <v>307</v>
      </c>
      <c r="D189" s="36">
        <f>D190</f>
        <v>765</v>
      </c>
      <c r="E189" s="36">
        <f t="shared" ref="E189:L189" si="686">E190</f>
        <v>0</v>
      </c>
      <c r="F189" s="36">
        <f t="shared" si="686"/>
        <v>765</v>
      </c>
      <c r="G189" s="36">
        <f t="shared" si="686"/>
        <v>0</v>
      </c>
      <c r="H189" s="36">
        <f t="shared" si="686"/>
        <v>765</v>
      </c>
      <c r="I189" s="37">
        <f t="shared" si="686"/>
        <v>0</v>
      </c>
      <c r="J189" s="36">
        <f t="shared" si="686"/>
        <v>765</v>
      </c>
      <c r="K189" s="36">
        <f t="shared" si="686"/>
        <v>0</v>
      </c>
      <c r="L189" s="36">
        <f t="shared" si="686"/>
        <v>765</v>
      </c>
      <c r="M189" s="36">
        <f t="shared" ref="M189:V189" si="687">M190</f>
        <v>765</v>
      </c>
      <c r="N189" s="36">
        <f t="shared" ref="N189:T189" si="688">N190</f>
        <v>0</v>
      </c>
      <c r="O189" s="36">
        <f t="shared" ref="O189:U189" si="689">O190</f>
        <v>765</v>
      </c>
      <c r="P189" s="36">
        <f t="shared" si="688"/>
        <v>0</v>
      </c>
      <c r="Q189" s="36">
        <f t="shared" si="689"/>
        <v>765</v>
      </c>
      <c r="R189" s="36">
        <f t="shared" si="688"/>
        <v>0</v>
      </c>
      <c r="S189" s="36">
        <f t="shared" si="689"/>
        <v>765</v>
      </c>
      <c r="T189" s="36">
        <f t="shared" si="688"/>
        <v>0</v>
      </c>
      <c r="U189" s="36">
        <f t="shared" si="689"/>
        <v>765</v>
      </c>
      <c r="V189" s="36">
        <f t="shared" si="687"/>
        <v>765</v>
      </c>
      <c r="W189" s="36">
        <f t="shared" ref="W189:AC189" si="690">W190</f>
        <v>0</v>
      </c>
      <c r="X189" s="36">
        <f t="shared" ref="X189:AD189" si="691">X190</f>
        <v>765</v>
      </c>
      <c r="Y189" s="36">
        <f t="shared" si="690"/>
        <v>0</v>
      </c>
      <c r="Z189" s="36">
        <f t="shared" si="691"/>
        <v>765</v>
      </c>
      <c r="AA189" s="36">
        <f t="shared" si="690"/>
        <v>0</v>
      </c>
      <c r="AB189" s="36">
        <f t="shared" si="691"/>
        <v>765</v>
      </c>
      <c r="AC189" s="36">
        <f t="shared" si="690"/>
        <v>0</v>
      </c>
      <c r="AD189" s="36">
        <f t="shared" si="691"/>
        <v>765</v>
      </c>
    </row>
    <row r="190" spans="1:30" ht="47.25" outlineLevel="3" x14ac:dyDescent="0.2">
      <c r="A190" s="30" t="s">
        <v>82</v>
      </c>
      <c r="B190" s="30" t="s">
        <v>3</v>
      </c>
      <c r="C190" s="38" t="s">
        <v>4</v>
      </c>
      <c r="D190" s="32">
        <v>765</v>
      </c>
      <c r="E190" s="32"/>
      <c r="F190" s="32">
        <f>SUM(D190:E190)</f>
        <v>765</v>
      </c>
      <c r="G190" s="32"/>
      <c r="H190" s="32">
        <f>SUM(F190:G190)</f>
        <v>765</v>
      </c>
      <c r="I190" s="33"/>
      <c r="J190" s="32">
        <f>SUM(H190:I190)</f>
        <v>765</v>
      </c>
      <c r="K190" s="32"/>
      <c r="L190" s="32">
        <f>SUM(J190:K190)</f>
        <v>765</v>
      </c>
      <c r="M190" s="34">
        <v>765</v>
      </c>
      <c r="N190" s="32"/>
      <c r="O190" s="32">
        <f>SUM(M190:N190)</f>
        <v>765</v>
      </c>
      <c r="P190" s="32"/>
      <c r="Q190" s="32">
        <f>SUM(O190:P190)</f>
        <v>765</v>
      </c>
      <c r="R190" s="32"/>
      <c r="S190" s="32">
        <f>SUM(Q190:R190)</f>
        <v>765</v>
      </c>
      <c r="T190" s="32"/>
      <c r="U190" s="32">
        <f>SUM(S190:T190)</f>
        <v>765</v>
      </c>
      <c r="V190" s="34">
        <v>765</v>
      </c>
      <c r="W190" s="32"/>
      <c r="X190" s="32">
        <f>SUM(V190:W190)</f>
        <v>765</v>
      </c>
      <c r="Y190" s="32"/>
      <c r="Z190" s="32">
        <f>SUM(X190:Y190)</f>
        <v>765</v>
      </c>
      <c r="AA190" s="32"/>
      <c r="AB190" s="32">
        <f>SUM(Z190:AA190)</f>
        <v>765</v>
      </c>
      <c r="AC190" s="32"/>
      <c r="AD190" s="32">
        <f>SUM(AB190:AC190)</f>
        <v>765</v>
      </c>
    </row>
    <row r="191" spans="1:30" ht="31.5" customHeight="1" outlineLevel="4" x14ac:dyDescent="0.2">
      <c r="A191" s="26" t="s">
        <v>82</v>
      </c>
      <c r="B191" s="26"/>
      <c r="C191" s="27" t="s">
        <v>508</v>
      </c>
      <c r="D191" s="36">
        <f>D192</f>
        <v>352.8</v>
      </c>
      <c r="E191" s="36">
        <f t="shared" ref="E191:L191" si="692">E192</f>
        <v>0</v>
      </c>
      <c r="F191" s="36">
        <f t="shared" si="692"/>
        <v>352.8</v>
      </c>
      <c r="G191" s="36">
        <f t="shared" si="692"/>
        <v>0</v>
      </c>
      <c r="H191" s="36">
        <f t="shared" si="692"/>
        <v>352.8</v>
      </c>
      <c r="I191" s="37">
        <f t="shared" si="692"/>
        <v>0</v>
      </c>
      <c r="J191" s="36">
        <f t="shared" si="692"/>
        <v>352.8</v>
      </c>
      <c r="K191" s="36">
        <f t="shared" si="692"/>
        <v>0</v>
      </c>
      <c r="L191" s="36">
        <f t="shared" si="692"/>
        <v>352.8</v>
      </c>
      <c r="M191" s="36">
        <f t="shared" ref="M191:V191" si="693">M192</f>
        <v>352.8</v>
      </c>
      <c r="N191" s="36">
        <f t="shared" ref="N191:T191" si="694">N192</f>
        <v>0</v>
      </c>
      <c r="O191" s="36">
        <f t="shared" ref="O191:U191" si="695">O192</f>
        <v>352.8</v>
      </c>
      <c r="P191" s="36">
        <f t="shared" si="694"/>
        <v>0</v>
      </c>
      <c r="Q191" s="36">
        <f t="shared" si="695"/>
        <v>352.8</v>
      </c>
      <c r="R191" s="36">
        <f t="shared" si="694"/>
        <v>0</v>
      </c>
      <c r="S191" s="36">
        <f t="shared" si="695"/>
        <v>352.8</v>
      </c>
      <c r="T191" s="36">
        <f t="shared" si="694"/>
        <v>0</v>
      </c>
      <c r="U191" s="36">
        <f t="shared" si="695"/>
        <v>352.8</v>
      </c>
      <c r="V191" s="36">
        <f t="shared" si="693"/>
        <v>352.8</v>
      </c>
      <c r="W191" s="36">
        <f t="shared" ref="W191:AC191" si="696">W192</f>
        <v>0</v>
      </c>
      <c r="X191" s="36">
        <f t="shared" ref="X191:AD191" si="697">X192</f>
        <v>352.8</v>
      </c>
      <c r="Y191" s="36">
        <f t="shared" si="696"/>
        <v>0</v>
      </c>
      <c r="Z191" s="36">
        <f t="shared" si="697"/>
        <v>352.8</v>
      </c>
      <c r="AA191" s="36">
        <f t="shared" si="696"/>
        <v>0</v>
      </c>
      <c r="AB191" s="36">
        <f t="shared" si="697"/>
        <v>352.8</v>
      </c>
      <c r="AC191" s="36">
        <f t="shared" si="696"/>
        <v>0</v>
      </c>
      <c r="AD191" s="36">
        <f t="shared" si="697"/>
        <v>352.8</v>
      </c>
    </row>
    <row r="192" spans="1:30" ht="47.25" outlineLevel="5" x14ac:dyDescent="0.2">
      <c r="A192" s="30" t="s">
        <v>82</v>
      </c>
      <c r="B192" s="30" t="s">
        <v>3</v>
      </c>
      <c r="C192" s="38" t="s">
        <v>4</v>
      </c>
      <c r="D192" s="32">
        <v>352.8</v>
      </c>
      <c r="E192" s="32"/>
      <c r="F192" s="32">
        <f>SUM(D192:E192)</f>
        <v>352.8</v>
      </c>
      <c r="G192" s="32"/>
      <c r="H192" s="32">
        <f>SUM(F192:G192)</f>
        <v>352.8</v>
      </c>
      <c r="I192" s="33"/>
      <c r="J192" s="32">
        <f>SUM(H192:I192)</f>
        <v>352.8</v>
      </c>
      <c r="K192" s="32"/>
      <c r="L192" s="32">
        <f>SUM(J192:K192)</f>
        <v>352.8</v>
      </c>
      <c r="M192" s="34">
        <v>352.8</v>
      </c>
      <c r="N192" s="32"/>
      <c r="O192" s="32">
        <f>SUM(M192:N192)</f>
        <v>352.8</v>
      </c>
      <c r="P192" s="32"/>
      <c r="Q192" s="32">
        <f>SUM(O192:P192)</f>
        <v>352.8</v>
      </c>
      <c r="R192" s="32"/>
      <c r="S192" s="32">
        <f>SUM(Q192:R192)</f>
        <v>352.8</v>
      </c>
      <c r="T192" s="32"/>
      <c r="U192" s="32">
        <f>SUM(S192:T192)</f>
        <v>352.8</v>
      </c>
      <c r="V192" s="34">
        <v>352.8</v>
      </c>
      <c r="W192" s="32"/>
      <c r="X192" s="32">
        <f>SUM(V192:W192)</f>
        <v>352.8</v>
      </c>
      <c r="Y192" s="32"/>
      <c r="Z192" s="32">
        <f>SUM(X192:Y192)</f>
        <v>352.8</v>
      </c>
      <c r="AA192" s="32"/>
      <c r="AB192" s="32">
        <f>SUM(Z192:AA192)</f>
        <v>352.8</v>
      </c>
      <c r="AC192" s="32"/>
      <c r="AD192" s="32">
        <f>SUM(AB192:AC192)</f>
        <v>352.8</v>
      </c>
    </row>
    <row r="193" spans="1:30" ht="47.25" outlineLevel="7" x14ac:dyDescent="0.2">
      <c r="A193" s="26" t="s">
        <v>237</v>
      </c>
      <c r="B193" s="26"/>
      <c r="C193" s="27" t="s">
        <v>238</v>
      </c>
      <c r="D193" s="28">
        <f t="shared" ref="D193:AD193" si="698">D194</f>
        <v>121.5</v>
      </c>
      <c r="E193" s="28">
        <f t="shared" si="698"/>
        <v>0</v>
      </c>
      <c r="F193" s="28">
        <f t="shared" si="698"/>
        <v>121.5</v>
      </c>
      <c r="G193" s="28">
        <f t="shared" si="698"/>
        <v>0</v>
      </c>
      <c r="H193" s="28">
        <f t="shared" si="698"/>
        <v>121.5</v>
      </c>
      <c r="I193" s="29">
        <f t="shared" si="698"/>
        <v>0</v>
      </c>
      <c r="J193" s="28">
        <f t="shared" si="698"/>
        <v>121.5</v>
      </c>
      <c r="K193" s="28">
        <f t="shared" si="698"/>
        <v>0</v>
      </c>
      <c r="L193" s="28">
        <f t="shared" si="698"/>
        <v>121.5</v>
      </c>
      <c r="M193" s="28">
        <f t="shared" si="698"/>
        <v>121.5</v>
      </c>
      <c r="N193" s="28">
        <f t="shared" si="698"/>
        <v>0</v>
      </c>
      <c r="O193" s="28">
        <f t="shared" si="698"/>
        <v>121.5</v>
      </c>
      <c r="P193" s="28">
        <f t="shared" si="698"/>
        <v>0</v>
      </c>
      <c r="Q193" s="28">
        <f t="shared" si="698"/>
        <v>121.5</v>
      </c>
      <c r="R193" s="28">
        <f t="shared" si="698"/>
        <v>0</v>
      </c>
      <c r="S193" s="28">
        <f t="shared" si="698"/>
        <v>121.5</v>
      </c>
      <c r="T193" s="28">
        <f t="shared" si="698"/>
        <v>0</v>
      </c>
      <c r="U193" s="28">
        <f t="shared" si="698"/>
        <v>121.5</v>
      </c>
      <c r="V193" s="28">
        <f t="shared" si="698"/>
        <v>121.5</v>
      </c>
      <c r="W193" s="28">
        <f t="shared" si="698"/>
        <v>0</v>
      </c>
      <c r="X193" s="28">
        <f t="shared" si="698"/>
        <v>121.5</v>
      </c>
      <c r="Y193" s="28">
        <f t="shared" si="698"/>
        <v>0</v>
      </c>
      <c r="Z193" s="28">
        <f t="shared" si="698"/>
        <v>121.5</v>
      </c>
      <c r="AA193" s="28">
        <f t="shared" si="698"/>
        <v>0</v>
      </c>
      <c r="AB193" s="28">
        <f t="shared" si="698"/>
        <v>121.5</v>
      </c>
      <c r="AC193" s="28">
        <f t="shared" si="698"/>
        <v>0</v>
      </c>
      <c r="AD193" s="28">
        <f t="shared" si="698"/>
        <v>121.5</v>
      </c>
    </row>
    <row r="194" spans="1:30" ht="31.5" outlineLevel="7" x14ac:dyDescent="0.2">
      <c r="A194" s="26" t="s">
        <v>239</v>
      </c>
      <c r="B194" s="26"/>
      <c r="C194" s="27" t="s">
        <v>240</v>
      </c>
      <c r="D194" s="28">
        <f>D195+D196</f>
        <v>121.5</v>
      </c>
      <c r="E194" s="28">
        <f t="shared" ref="E194:F194" si="699">E195+E196</f>
        <v>0</v>
      </c>
      <c r="F194" s="28">
        <f t="shared" si="699"/>
        <v>121.5</v>
      </c>
      <c r="G194" s="28">
        <f t="shared" ref="G194:H194" si="700">G195+G196</f>
        <v>0</v>
      </c>
      <c r="H194" s="28">
        <f t="shared" si="700"/>
        <v>121.5</v>
      </c>
      <c r="I194" s="29">
        <f t="shared" ref="I194:J194" si="701">I195+I196</f>
        <v>0</v>
      </c>
      <c r="J194" s="28">
        <f t="shared" si="701"/>
        <v>121.5</v>
      </c>
      <c r="K194" s="28">
        <f t="shared" ref="K194:L194" si="702">K195+K196</f>
        <v>0</v>
      </c>
      <c r="L194" s="28">
        <f t="shared" si="702"/>
        <v>121.5</v>
      </c>
      <c r="M194" s="28">
        <f t="shared" ref="M194:V194" si="703">M195+M196</f>
        <v>121.5</v>
      </c>
      <c r="N194" s="28">
        <f t="shared" ref="N194:P194" si="704">N195+N196</f>
        <v>0</v>
      </c>
      <c r="O194" s="28">
        <f t="shared" ref="O194:R194" si="705">O195+O196</f>
        <v>121.5</v>
      </c>
      <c r="P194" s="28">
        <f t="shared" si="704"/>
        <v>0</v>
      </c>
      <c r="Q194" s="28">
        <f t="shared" si="705"/>
        <v>121.5</v>
      </c>
      <c r="R194" s="28">
        <f t="shared" si="705"/>
        <v>0</v>
      </c>
      <c r="S194" s="28">
        <f t="shared" ref="S194:T194" si="706">S195+S196</f>
        <v>121.5</v>
      </c>
      <c r="T194" s="28">
        <f t="shared" si="706"/>
        <v>0</v>
      </c>
      <c r="U194" s="28">
        <f t="shared" ref="U194" si="707">U195+U196</f>
        <v>121.5</v>
      </c>
      <c r="V194" s="28">
        <f t="shared" si="703"/>
        <v>121.5</v>
      </c>
      <c r="W194" s="28">
        <f t="shared" ref="W194:Z194" si="708">W195+W196</f>
        <v>0</v>
      </c>
      <c r="X194" s="28">
        <f t="shared" ref="X194" si="709">X195+X196</f>
        <v>121.5</v>
      </c>
      <c r="Y194" s="28">
        <f t="shared" si="708"/>
        <v>0</v>
      </c>
      <c r="Z194" s="28">
        <f t="shared" si="708"/>
        <v>121.5</v>
      </c>
      <c r="AA194" s="28">
        <f t="shared" ref="AA194:AB194" si="710">AA195+AA196</f>
        <v>0</v>
      </c>
      <c r="AB194" s="28">
        <f t="shared" si="710"/>
        <v>121.5</v>
      </c>
      <c r="AC194" s="28">
        <f t="shared" ref="AC194:AD194" si="711">AC195+AC196</f>
        <v>0</v>
      </c>
      <c r="AD194" s="28">
        <f t="shared" si="711"/>
        <v>121.5</v>
      </c>
    </row>
    <row r="195" spans="1:30" ht="31.5" outlineLevel="7" x14ac:dyDescent="0.2">
      <c r="A195" s="30" t="s">
        <v>239</v>
      </c>
      <c r="B195" s="30" t="s">
        <v>6</v>
      </c>
      <c r="C195" s="38" t="s">
        <v>7</v>
      </c>
      <c r="D195" s="32">
        <f>18+22.5+72</f>
        <v>112.5</v>
      </c>
      <c r="E195" s="32">
        <f>-72</f>
        <v>-72</v>
      </c>
      <c r="F195" s="32">
        <f t="shared" ref="F195:F196" si="712">SUM(D195:E195)</f>
        <v>40.5</v>
      </c>
      <c r="G195" s="32"/>
      <c r="H195" s="32">
        <f t="shared" ref="H195:H196" si="713">SUM(F195:G195)</f>
        <v>40.5</v>
      </c>
      <c r="I195" s="33"/>
      <c r="J195" s="32">
        <f t="shared" ref="J195:J196" si="714">SUM(H195:I195)</f>
        <v>40.5</v>
      </c>
      <c r="K195" s="32"/>
      <c r="L195" s="32">
        <f t="shared" ref="L195:L196" si="715">SUM(J195:K195)</f>
        <v>40.5</v>
      </c>
      <c r="M195" s="32">
        <f t="shared" ref="M195:V195" si="716">18+22.5+72</f>
        <v>112.5</v>
      </c>
      <c r="N195" s="32">
        <f>-72</f>
        <v>-72</v>
      </c>
      <c r="O195" s="32">
        <f t="shared" ref="O195:O196" si="717">SUM(M195:N195)</f>
        <v>40.5</v>
      </c>
      <c r="P195" s="32"/>
      <c r="Q195" s="32">
        <f t="shared" ref="Q195:Q196" si="718">SUM(O195:P195)</f>
        <v>40.5</v>
      </c>
      <c r="R195" s="32"/>
      <c r="S195" s="32">
        <f t="shared" ref="S195:S196" si="719">SUM(Q195:R195)</f>
        <v>40.5</v>
      </c>
      <c r="T195" s="32"/>
      <c r="U195" s="32">
        <f t="shared" ref="U195:U196" si="720">SUM(S195:T195)</f>
        <v>40.5</v>
      </c>
      <c r="V195" s="32">
        <f t="shared" si="716"/>
        <v>112.5</v>
      </c>
      <c r="W195" s="32">
        <f>-72</f>
        <v>-72</v>
      </c>
      <c r="X195" s="32">
        <f t="shared" ref="X195:X196" si="721">SUM(V195:W195)</f>
        <v>40.5</v>
      </c>
      <c r="Y195" s="32"/>
      <c r="Z195" s="32">
        <f t="shared" ref="Z195:Z196" si="722">SUM(X195:Y195)</f>
        <v>40.5</v>
      </c>
      <c r="AA195" s="32"/>
      <c r="AB195" s="32">
        <f t="shared" ref="AB195:AB196" si="723">SUM(Z195:AA195)</f>
        <v>40.5</v>
      </c>
      <c r="AC195" s="32"/>
      <c r="AD195" s="32">
        <f t="shared" ref="AD195:AD196" si="724">SUM(AB195:AC195)</f>
        <v>40.5</v>
      </c>
    </row>
    <row r="196" spans="1:30" ht="31.5" outlineLevel="5" x14ac:dyDescent="0.2">
      <c r="A196" s="30" t="s">
        <v>239</v>
      </c>
      <c r="B196" s="30" t="s">
        <v>41</v>
      </c>
      <c r="C196" s="38" t="s">
        <v>42</v>
      </c>
      <c r="D196" s="32">
        <v>9</v>
      </c>
      <c r="E196" s="32">
        <v>72</v>
      </c>
      <c r="F196" s="32">
        <f t="shared" si="712"/>
        <v>81</v>
      </c>
      <c r="G196" s="32"/>
      <c r="H196" s="32">
        <f t="shared" si="713"/>
        <v>81</v>
      </c>
      <c r="I196" s="33"/>
      <c r="J196" s="32">
        <f t="shared" si="714"/>
        <v>81</v>
      </c>
      <c r="K196" s="32"/>
      <c r="L196" s="32">
        <f t="shared" si="715"/>
        <v>81</v>
      </c>
      <c r="M196" s="34">
        <v>9</v>
      </c>
      <c r="N196" s="32">
        <v>72</v>
      </c>
      <c r="O196" s="32">
        <f t="shared" si="717"/>
        <v>81</v>
      </c>
      <c r="P196" s="32"/>
      <c r="Q196" s="32">
        <f t="shared" si="718"/>
        <v>81</v>
      </c>
      <c r="R196" s="32"/>
      <c r="S196" s="32">
        <f t="shared" si="719"/>
        <v>81</v>
      </c>
      <c r="T196" s="32"/>
      <c r="U196" s="32">
        <f t="shared" si="720"/>
        <v>81</v>
      </c>
      <c r="V196" s="34">
        <v>9</v>
      </c>
      <c r="W196" s="32">
        <v>72</v>
      </c>
      <c r="X196" s="32">
        <f t="shared" si="721"/>
        <v>81</v>
      </c>
      <c r="Y196" s="32"/>
      <c r="Z196" s="32">
        <f t="shared" si="722"/>
        <v>81</v>
      </c>
      <c r="AA196" s="32"/>
      <c r="AB196" s="32">
        <f t="shared" si="723"/>
        <v>81</v>
      </c>
      <c r="AC196" s="32"/>
      <c r="AD196" s="32">
        <f t="shared" si="724"/>
        <v>81</v>
      </c>
    </row>
    <row r="197" spans="1:30" ht="31.5" outlineLevel="7" x14ac:dyDescent="0.2">
      <c r="A197" s="26" t="s">
        <v>272</v>
      </c>
      <c r="B197" s="26"/>
      <c r="C197" s="27" t="s">
        <v>273</v>
      </c>
      <c r="D197" s="28">
        <f t="shared" ref="D197:AD197" si="725">D198</f>
        <v>69.3</v>
      </c>
      <c r="E197" s="28">
        <f t="shared" si="725"/>
        <v>0</v>
      </c>
      <c r="F197" s="28">
        <f t="shared" si="725"/>
        <v>69.3</v>
      </c>
      <c r="G197" s="28">
        <f t="shared" si="725"/>
        <v>0</v>
      </c>
      <c r="H197" s="28">
        <f t="shared" si="725"/>
        <v>69.3</v>
      </c>
      <c r="I197" s="29">
        <f t="shared" si="725"/>
        <v>0</v>
      </c>
      <c r="J197" s="28">
        <f t="shared" si="725"/>
        <v>69.3</v>
      </c>
      <c r="K197" s="28">
        <f t="shared" si="725"/>
        <v>0</v>
      </c>
      <c r="L197" s="28">
        <f t="shared" si="725"/>
        <v>69.3</v>
      </c>
      <c r="M197" s="28">
        <f t="shared" si="725"/>
        <v>69.3</v>
      </c>
      <c r="N197" s="28">
        <f t="shared" si="725"/>
        <v>0</v>
      </c>
      <c r="O197" s="28">
        <f t="shared" si="725"/>
        <v>69.3</v>
      </c>
      <c r="P197" s="28">
        <f t="shared" si="725"/>
        <v>0</v>
      </c>
      <c r="Q197" s="28">
        <f t="shared" si="725"/>
        <v>69.3</v>
      </c>
      <c r="R197" s="28">
        <f t="shared" si="725"/>
        <v>0</v>
      </c>
      <c r="S197" s="28">
        <f t="shared" si="725"/>
        <v>69.3</v>
      </c>
      <c r="T197" s="28">
        <f t="shared" si="725"/>
        <v>0</v>
      </c>
      <c r="U197" s="28">
        <f t="shared" si="725"/>
        <v>69.3</v>
      </c>
      <c r="V197" s="28">
        <f t="shared" si="725"/>
        <v>69.3</v>
      </c>
      <c r="W197" s="28">
        <f t="shared" si="725"/>
        <v>0</v>
      </c>
      <c r="X197" s="28">
        <f t="shared" si="725"/>
        <v>69.3</v>
      </c>
      <c r="Y197" s="28">
        <f t="shared" si="725"/>
        <v>0</v>
      </c>
      <c r="Z197" s="28">
        <f t="shared" si="725"/>
        <v>69.3</v>
      </c>
      <c r="AA197" s="28">
        <f t="shared" si="725"/>
        <v>0</v>
      </c>
      <c r="AB197" s="28">
        <f t="shared" si="725"/>
        <v>69.3</v>
      </c>
      <c r="AC197" s="28">
        <f t="shared" si="725"/>
        <v>0</v>
      </c>
      <c r="AD197" s="28">
        <f t="shared" si="725"/>
        <v>69.3</v>
      </c>
    </row>
    <row r="198" spans="1:30" outlineLevel="5" x14ac:dyDescent="0.2">
      <c r="A198" s="26" t="s">
        <v>274</v>
      </c>
      <c r="B198" s="26"/>
      <c r="C198" s="27" t="s">
        <v>275</v>
      </c>
      <c r="D198" s="28">
        <f>D199+D200</f>
        <v>69.3</v>
      </c>
      <c r="E198" s="28">
        <f t="shared" ref="E198:V198" si="726">E199+E200</f>
        <v>0</v>
      </c>
      <c r="F198" s="28">
        <f t="shared" si="726"/>
        <v>69.3</v>
      </c>
      <c r="G198" s="28">
        <f t="shared" ref="G198:H198" si="727">G199+G200</f>
        <v>0</v>
      </c>
      <c r="H198" s="28">
        <f t="shared" si="727"/>
        <v>69.3</v>
      </c>
      <c r="I198" s="29">
        <f t="shared" ref="I198:J198" si="728">I199+I200</f>
        <v>0</v>
      </c>
      <c r="J198" s="28">
        <f t="shared" si="728"/>
        <v>69.3</v>
      </c>
      <c r="K198" s="28">
        <f t="shared" ref="K198:L198" si="729">K199+K200</f>
        <v>0</v>
      </c>
      <c r="L198" s="28">
        <f t="shared" si="729"/>
        <v>69.3</v>
      </c>
      <c r="M198" s="28">
        <f t="shared" si="726"/>
        <v>69.3</v>
      </c>
      <c r="N198" s="28">
        <f t="shared" ref="N198:P198" si="730">N199+N200</f>
        <v>0</v>
      </c>
      <c r="O198" s="28">
        <f t="shared" ref="O198:R198" si="731">O199+O200</f>
        <v>69.3</v>
      </c>
      <c r="P198" s="28">
        <f t="shared" si="730"/>
        <v>0</v>
      </c>
      <c r="Q198" s="28">
        <f t="shared" si="731"/>
        <v>69.3</v>
      </c>
      <c r="R198" s="28">
        <f t="shared" si="731"/>
        <v>0</v>
      </c>
      <c r="S198" s="28">
        <f t="shared" ref="S198:T198" si="732">S199+S200</f>
        <v>69.3</v>
      </c>
      <c r="T198" s="28">
        <f t="shared" si="732"/>
        <v>0</v>
      </c>
      <c r="U198" s="28">
        <f t="shared" ref="U198" si="733">U199+U200</f>
        <v>69.3</v>
      </c>
      <c r="V198" s="28">
        <f t="shared" si="726"/>
        <v>69.3</v>
      </c>
      <c r="W198" s="28">
        <f t="shared" ref="W198:Z198" si="734">W199+W200</f>
        <v>0</v>
      </c>
      <c r="X198" s="28">
        <f t="shared" ref="X198" si="735">X199+X200</f>
        <v>69.3</v>
      </c>
      <c r="Y198" s="28">
        <f t="shared" si="734"/>
        <v>0</v>
      </c>
      <c r="Z198" s="28">
        <f t="shared" si="734"/>
        <v>69.3</v>
      </c>
      <c r="AA198" s="28">
        <f t="shared" ref="AA198:AB198" si="736">AA199+AA200</f>
        <v>0</v>
      </c>
      <c r="AB198" s="28">
        <f t="shared" si="736"/>
        <v>69.3</v>
      </c>
      <c r="AC198" s="28">
        <f t="shared" ref="AC198:AD198" si="737">AC199+AC200</f>
        <v>0</v>
      </c>
      <c r="AD198" s="28">
        <f t="shared" si="737"/>
        <v>69.3</v>
      </c>
    </row>
    <row r="199" spans="1:30" ht="31.5" outlineLevel="7" x14ac:dyDescent="0.2">
      <c r="A199" s="30" t="s">
        <v>274</v>
      </c>
      <c r="B199" s="30" t="s">
        <v>6</v>
      </c>
      <c r="C199" s="38" t="s">
        <v>7</v>
      </c>
      <c r="D199" s="51">
        <v>69.3</v>
      </c>
      <c r="E199" s="32">
        <v>-54</v>
      </c>
      <c r="F199" s="32">
        <f>SUM(D199:E199)</f>
        <v>15.299999999999997</v>
      </c>
      <c r="G199" s="32"/>
      <c r="H199" s="32">
        <f>SUM(F199:G199)</f>
        <v>15.299999999999997</v>
      </c>
      <c r="I199" s="33"/>
      <c r="J199" s="32">
        <f>SUM(H199:I199)</f>
        <v>15.299999999999997</v>
      </c>
      <c r="K199" s="32"/>
      <c r="L199" s="32">
        <f>SUM(J199:K199)</f>
        <v>15.299999999999997</v>
      </c>
      <c r="M199" s="51">
        <v>69.3</v>
      </c>
      <c r="N199" s="32">
        <v>-54</v>
      </c>
      <c r="O199" s="32">
        <f>SUM(M199:N199)</f>
        <v>15.299999999999997</v>
      </c>
      <c r="P199" s="32"/>
      <c r="Q199" s="32">
        <f>SUM(O199:P199)</f>
        <v>15.299999999999997</v>
      </c>
      <c r="R199" s="32"/>
      <c r="S199" s="32">
        <f>SUM(Q199:R199)</f>
        <v>15.299999999999997</v>
      </c>
      <c r="T199" s="32"/>
      <c r="U199" s="32">
        <f>SUM(S199:T199)</f>
        <v>15.299999999999997</v>
      </c>
      <c r="V199" s="51">
        <v>69.3</v>
      </c>
      <c r="W199" s="32">
        <v>-54</v>
      </c>
      <c r="X199" s="32">
        <f>SUM(V199:W199)</f>
        <v>15.299999999999997</v>
      </c>
      <c r="Y199" s="32"/>
      <c r="Z199" s="32">
        <f>SUM(X199:Y199)</f>
        <v>15.299999999999997</v>
      </c>
      <c r="AA199" s="32"/>
      <c r="AB199" s="32">
        <f>SUM(Z199:AA199)</f>
        <v>15.299999999999997</v>
      </c>
      <c r="AC199" s="32"/>
      <c r="AD199" s="32">
        <f>SUM(AB199:AC199)</f>
        <v>15.299999999999997</v>
      </c>
    </row>
    <row r="200" spans="1:30" ht="31.5" outlineLevel="7" x14ac:dyDescent="0.2">
      <c r="A200" s="30" t="s">
        <v>274</v>
      </c>
      <c r="B200" s="30" t="s">
        <v>41</v>
      </c>
      <c r="C200" s="38" t="s">
        <v>42</v>
      </c>
      <c r="D200" s="51"/>
      <c r="E200" s="32">
        <v>54</v>
      </c>
      <c r="F200" s="32">
        <f>SUM(D200:E200)</f>
        <v>54</v>
      </c>
      <c r="G200" s="32"/>
      <c r="H200" s="32">
        <f>SUM(F200:G200)</f>
        <v>54</v>
      </c>
      <c r="I200" s="33"/>
      <c r="J200" s="32">
        <f>SUM(H200:I200)</f>
        <v>54</v>
      </c>
      <c r="K200" s="32"/>
      <c r="L200" s="32">
        <f>SUM(J200:K200)</f>
        <v>54</v>
      </c>
      <c r="M200" s="51"/>
      <c r="N200" s="32">
        <v>54</v>
      </c>
      <c r="O200" s="32">
        <f>SUM(M200:N200)</f>
        <v>54</v>
      </c>
      <c r="P200" s="32"/>
      <c r="Q200" s="32">
        <f>SUM(O200:P200)</f>
        <v>54</v>
      </c>
      <c r="R200" s="32"/>
      <c r="S200" s="32">
        <f>SUM(Q200:R200)</f>
        <v>54</v>
      </c>
      <c r="T200" s="32"/>
      <c r="U200" s="32">
        <f>SUM(S200:T200)</f>
        <v>54</v>
      </c>
      <c r="V200" s="51"/>
      <c r="W200" s="32">
        <v>54</v>
      </c>
      <c r="X200" s="32">
        <f>SUM(V200:W200)</f>
        <v>54</v>
      </c>
      <c r="Y200" s="32"/>
      <c r="Z200" s="32">
        <f>SUM(X200:Y200)</f>
        <v>54</v>
      </c>
      <c r="AA200" s="32"/>
      <c r="AB200" s="32">
        <f>SUM(Z200:AA200)</f>
        <v>54</v>
      </c>
      <c r="AC200" s="32"/>
      <c r="AD200" s="32">
        <f>SUM(AB200:AC200)</f>
        <v>54</v>
      </c>
    </row>
    <row r="201" spans="1:30" outlineLevel="5" x14ac:dyDescent="0.2">
      <c r="A201" s="26" t="s">
        <v>448</v>
      </c>
      <c r="B201" s="26"/>
      <c r="C201" s="35" t="s">
        <v>447</v>
      </c>
      <c r="D201" s="28">
        <f>D202</f>
        <v>839</v>
      </c>
      <c r="E201" s="28">
        <f t="shared" ref="E201:L204" si="738">E202</f>
        <v>0</v>
      </c>
      <c r="F201" s="28">
        <f>F202+F204</f>
        <v>839</v>
      </c>
      <c r="G201" s="28">
        <f t="shared" ref="G201:Z201" si="739">G202+G204</f>
        <v>5372</v>
      </c>
      <c r="H201" s="28">
        <f t="shared" si="739"/>
        <v>6211</v>
      </c>
      <c r="I201" s="29">
        <f t="shared" ref="I201:J201" si="740">I202+I204</f>
        <v>0</v>
      </c>
      <c r="J201" s="28">
        <f t="shared" si="740"/>
        <v>6211</v>
      </c>
      <c r="K201" s="28">
        <f t="shared" ref="K201:L201" si="741">K202+K204</f>
        <v>0</v>
      </c>
      <c r="L201" s="28">
        <f t="shared" si="741"/>
        <v>6211</v>
      </c>
      <c r="M201" s="28">
        <f t="shared" si="739"/>
        <v>839</v>
      </c>
      <c r="N201" s="28">
        <f t="shared" si="739"/>
        <v>0</v>
      </c>
      <c r="O201" s="28">
        <f t="shared" si="739"/>
        <v>839</v>
      </c>
      <c r="P201" s="28">
        <f t="shared" si="739"/>
        <v>0</v>
      </c>
      <c r="Q201" s="28">
        <f t="shared" si="739"/>
        <v>839</v>
      </c>
      <c r="R201" s="28">
        <f t="shared" ref="R201:S201" si="742">R202+R204</f>
        <v>0</v>
      </c>
      <c r="S201" s="28">
        <f t="shared" si="742"/>
        <v>839</v>
      </c>
      <c r="T201" s="28">
        <f t="shared" ref="T201:U201" si="743">T202+T204</f>
        <v>0</v>
      </c>
      <c r="U201" s="28">
        <f t="shared" si="743"/>
        <v>839</v>
      </c>
      <c r="V201" s="28">
        <f t="shared" si="739"/>
        <v>839</v>
      </c>
      <c r="W201" s="28">
        <f t="shared" si="739"/>
        <v>0</v>
      </c>
      <c r="X201" s="28">
        <f t="shared" si="739"/>
        <v>839</v>
      </c>
      <c r="Y201" s="28">
        <f t="shared" si="739"/>
        <v>0</v>
      </c>
      <c r="Z201" s="28">
        <f t="shared" si="739"/>
        <v>839</v>
      </c>
      <c r="AA201" s="28">
        <f t="shared" ref="AA201:AB201" si="744">AA202+AA204</f>
        <v>0</v>
      </c>
      <c r="AB201" s="28">
        <f t="shared" si="744"/>
        <v>839</v>
      </c>
      <c r="AC201" s="28">
        <f t="shared" ref="AC201:AD201" si="745">AC202+AC204</f>
        <v>0</v>
      </c>
      <c r="AD201" s="28">
        <f t="shared" si="745"/>
        <v>839</v>
      </c>
    </row>
    <row r="202" spans="1:30" ht="31.5" outlineLevel="7" x14ac:dyDescent="0.2">
      <c r="A202" s="26" t="s">
        <v>444</v>
      </c>
      <c r="B202" s="26" t="s">
        <v>329</v>
      </c>
      <c r="C202" s="50" t="s">
        <v>644</v>
      </c>
      <c r="D202" s="28">
        <f>D203</f>
        <v>839</v>
      </c>
      <c r="E202" s="28">
        <f t="shared" si="738"/>
        <v>0</v>
      </c>
      <c r="F202" s="28">
        <f t="shared" si="738"/>
        <v>839</v>
      </c>
      <c r="G202" s="28">
        <f t="shared" si="738"/>
        <v>5157</v>
      </c>
      <c r="H202" s="28">
        <f t="shared" si="738"/>
        <v>5996</v>
      </c>
      <c r="I202" s="29">
        <f t="shared" si="738"/>
        <v>0</v>
      </c>
      <c r="J202" s="28">
        <f t="shared" si="738"/>
        <v>5996</v>
      </c>
      <c r="K202" s="28">
        <f t="shared" si="738"/>
        <v>0</v>
      </c>
      <c r="L202" s="28">
        <f t="shared" si="738"/>
        <v>5996</v>
      </c>
      <c r="M202" s="28">
        <f t="shared" ref="M202:V202" si="746">M203</f>
        <v>839</v>
      </c>
      <c r="N202" s="28">
        <f t="shared" ref="N202:T202" si="747">N203</f>
        <v>0</v>
      </c>
      <c r="O202" s="28">
        <f t="shared" ref="O202:U202" si="748">O203</f>
        <v>839</v>
      </c>
      <c r="P202" s="28">
        <f t="shared" si="747"/>
        <v>0</v>
      </c>
      <c r="Q202" s="28">
        <f t="shared" si="748"/>
        <v>839</v>
      </c>
      <c r="R202" s="28">
        <f t="shared" si="747"/>
        <v>0</v>
      </c>
      <c r="S202" s="28">
        <f t="shared" si="748"/>
        <v>839</v>
      </c>
      <c r="T202" s="28">
        <f t="shared" si="747"/>
        <v>0</v>
      </c>
      <c r="U202" s="28">
        <f t="shared" si="748"/>
        <v>839</v>
      </c>
      <c r="V202" s="28">
        <f t="shared" si="746"/>
        <v>839</v>
      </c>
      <c r="W202" s="28">
        <f t="shared" ref="W202:AC202" si="749">W203</f>
        <v>0</v>
      </c>
      <c r="X202" s="28">
        <f t="shared" ref="X202:AD202" si="750">X203</f>
        <v>839</v>
      </c>
      <c r="Y202" s="28">
        <f t="shared" si="749"/>
        <v>0</v>
      </c>
      <c r="Z202" s="28">
        <f t="shared" si="750"/>
        <v>839</v>
      </c>
      <c r="AA202" s="28">
        <f t="shared" si="749"/>
        <v>0</v>
      </c>
      <c r="AB202" s="28">
        <f t="shared" si="750"/>
        <v>839</v>
      </c>
      <c r="AC202" s="28">
        <f t="shared" si="749"/>
        <v>0</v>
      </c>
      <c r="AD202" s="28">
        <f t="shared" si="750"/>
        <v>839</v>
      </c>
    </row>
    <row r="203" spans="1:30" ht="31.5" outlineLevel="5" x14ac:dyDescent="0.2">
      <c r="A203" s="30" t="s">
        <v>444</v>
      </c>
      <c r="B203" s="30" t="s">
        <v>41</v>
      </c>
      <c r="C203" s="39" t="s">
        <v>310</v>
      </c>
      <c r="D203" s="32">
        <v>839</v>
      </c>
      <c r="E203" s="32"/>
      <c r="F203" s="32">
        <f>SUM(D203:E203)</f>
        <v>839</v>
      </c>
      <c r="G203" s="32">
        <v>5157</v>
      </c>
      <c r="H203" s="32">
        <f>SUM(F203:G203)</f>
        <v>5996</v>
      </c>
      <c r="I203" s="33"/>
      <c r="J203" s="32">
        <f>SUM(H203:I203)</f>
        <v>5996</v>
      </c>
      <c r="K203" s="32"/>
      <c r="L203" s="32">
        <f>SUM(J203:K203)</f>
        <v>5996</v>
      </c>
      <c r="M203" s="32">
        <v>839</v>
      </c>
      <c r="N203" s="32"/>
      <c r="O203" s="32">
        <f>SUM(M203:N203)</f>
        <v>839</v>
      </c>
      <c r="P203" s="32"/>
      <c r="Q203" s="32">
        <f>SUM(O203:P203)</f>
        <v>839</v>
      </c>
      <c r="R203" s="32"/>
      <c r="S203" s="32">
        <f>SUM(Q203:R203)</f>
        <v>839</v>
      </c>
      <c r="T203" s="32"/>
      <c r="U203" s="32">
        <f>SUM(S203:T203)</f>
        <v>839</v>
      </c>
      <c r="V203" s="32">
        <v>839</v>
      </c>
      <c r="W203" s="32"/>
      <c r="X203" s="32">
        <f>SUM(V203:W203)</f>
        <v>839</v>
      </c>
      <c r="Y203" s="32"/>
      <c r="Z203" s="32">
        <f>SUM(X203:Y203)</f>
        <v>839</v>
      </c>
      <c r="AA203" s="32"/>
      <c r="AB203" s="32">
        <f>SUM(Z203:AA203)</f>
        <v>839</v>
      </c>
      <c r="AC203" s="32"/>
      <c r="AD203" s="32">
        <f>SUM(AB203:AC203)</f>
        <v>839</v>
      </c>
    </row>
    <row r="204" spans="1:30" ht="31.5" outlineLevel="5" x14ac:dyDescent="0.2">
      <c r="A204" s="26" t="s">
        <v>740</v>
      </c>
      <c r="B204" s="26" t="s">
        <v>329</v>
      </c>
      <c r="C204" s="50" t="s">
        <v>741</v>
      </c>
      <c r="D204" s="32"/>
      <c r="E204" s="32"/>
      <c r="F204" s="32"/>
      <c r="G204" s="28">
        <f t="shared" si="738"/>
        <v>215</v>
      </c>
      <c r="H204" s="28">
        <f t="shared" si="738"/>
        <v>215</v>
      </c>
      <c r="I204" s="29">
        <f t="shared" si="738"/>
        <v>0</v>
      </c>
      <c r="J204" s="28">
        <f t="shared" si="738"/>
        <v>215</v>
      </c>
      <c r="K204" s="28">
        <f t="shared" si="738"/>
        <v>0</v>
      </c>
      <c r="L204" s="28">
        <f t="shared" si="738"/>
        <v>215</v>
      </c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ht="31.5" outlineLevel="5" x14ac:dyDescent="0.2">
      <c r="A205" s="30" t="s">
        <v>740</v>
      </c>
      <c r="B205" s="41" t="s">
        <v>6</v>
      </c>
      <c r="C205" s="42" t="s">
        <v>7</v>
      </c>
      <c r="D205" s="32"/>
      <c r="E205" s="32"/>
      <c r="F205" s="32"/>
      <c r="G205" s="32">
        <v>215</v>
      </c>
      <c r="H205" s="32">
        <f>SUM(F205:G205)</f>
        <v>215</v>
      </c>
      <c r="I205" s="33"/>
      <c r="J205" s="32">
        <f>SUM(H205:I205)</f>
        <v>215</v>
      </c>
      <c r="K205" s="32"/>
      <c r="L205" s="32">
        <f>SUM(J205:K205)</f>
        <v>215</v>
      </c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ht="47.25" outlineLevel="7" x14ac:dyDescent="0.2">
      <c r="A206" s="26" t="s">
        <v>33</v>
      </c>
      <c r="B206" s="26"/>
      <c r="C206" s="27" t="s">
        <v>645</v>
      </c>
      <c r="D206" s="28">
        <f t="shared" ref="D206:AC207" si="751">D207</f>
        <v>342.5</v>
      </c>
      <c r="E206" s="28">
        <f t="shared" si="751"/>
        <v>0</v>
      </c>
      <c r="F206" s="28">
        <f t="shared" si="751"/>
        <v>342.5</v>
      </c>
      <c r="G206" s="28">
        <f t="shared" si="751"/>
        <v>0</v>
      </c>
      <c r="H206" s="28">
        <f t="shared" si="751"/>
        <v>342.5</v>
      </c>
      <c r="I206" s="29">
        <f t="shared" si="751"/>
        <v>0</v>
      </c>
      <c r="J206" s="28">
        <f t="shared" si="751"/>
        <v>342.5</v>
      </c>
      <c r="K206" s="28">
        <f t="shared" si="751"/>
        <v>0</v>
      </c>
      <c r="L206" s="28">
        <f t="shared" si="751"/>
        <v>342.5</v>
      </c>
      <c r="M206" s="28">
        <f t="shared" si="751"/>
        <v>342.5</v>
      </c>
      <c r="N206" s="28">
        <f t="shared" si="751"/>
        <v>0</v>
      </c>
      <c r="O206" s="28">
        <f t="shared" si="751"/>
        <v>342.5</v>
      </c>
      <c r="P206" s="28">
        <f t="shared" si="751"/>
        <v>0</v>
      </c>
      <c r="Q206" s="28">
        <f t="shared" si="751"/>
        <v>342.5</v>
      </c>
      <c r="R206" s="28">
        <f t="shared" si="751"/>
        <v>0</v>
      </c>
      <c r="S206" s="28">
        <f t="shared" si="751"/>
        <v>342.5</v>
      </c>
      <c r="T206" s="28">
        <f t="shared" si="751"/>
        <v>0</v>
      </c>
      <c r="U206" s="28">
        <f t="shared" si="751"/>
        <v>342.5</v>
      </c>
      <c r="V206" s="28">
        <f t="shared" si="751"/>
        <v>342.5</v>
      </c>
      <c r="W206" s="28">
        <f t="shared" si="751"/>
        <v>0</v>
      </c>
      <c r="X206" s="28">
        <f t="shared" si="751"/>
        <v>342.5</v>
      </c>
      <c r="Y206" s="28">
        <f t="shared" si="751"/>
        <v>0</v>
      </c>
      <c r="Z206" s="28">
        <f t="shared" si="751"/>
        <v>342.5</v>
      </c>
      <c r="AA206" s="28">
        <f t="shared" si="751"/>
        <v>0</v>
      </c>
      <c r="AB206" s="28">
        <f t="shared" ref="AA206:AD207" si="752">AB207</f>
        <v>342.5</v>
      </c>
      <c r="AC206" s="28">
        <f t="shared" si="751"/>
        <v>0</v>
      </c>
      <c r="AD206" s="28">
        <f t="shared" si="752"/>
        <v>342.5</v>
      </c>
    </row>
    <row r="207" spans="1:30" outlineLevel="5" x14ac:dyDescent="0.2">
      <c r="A207" s="26" t="s">
        <v>34</v>
      </c>
      <c r="B207" s="26"/>
      <c r="C207" s="27" t="s">
        <v>35</v>
      </c>
      <c r="D207" s="28">
        <f>D208</f>
        <v>342.5</v>
      </c>
      <c r="E207" s="28">
        <f t="shared" si="751"/>
        <v>0</v>
      </c>
      <c r="F207" s="28">
        <f t="shared" si="751"/>
        <v>342.5</v>
      </c>
      <c r="G207" s="28">
        <f t="shared" si="751"/>
        <v>0</v>
      </c>
      <c r="H207" s="28">
        <f t="shared" si="751"/>
        <v>342.5</v>
      </c>
      <c r="I207" s="29">
        <f t="shared" si="751"/>
        <v>0</v>
      </c>
      <c r="J207" s="28">
        <f t="shared" si="751"/>
        <v>342.5</v>
      </c>
      <c r="K207" s="28">
        <f t="shared" si="751"/>
        <v>0</v>
      </c>
      <c r="L207" s="28">
        <f t="shared" si="751"/>
        <v>342.5</v>
      </c>
      <c r="M207" s="28">
        <f t="shared" si="751"/>
        <v>342.5</v>
      </c>
      <c r="N207" s="28">
        <f t="shared" si="751"/>
        <v>0</v>
      </c>
      <c r="O207" s="28">
        <f t="shared" si="751"/>
        <v>342.5</v>
      </c>
      <c r="P207" s="28">
        <f t="shared" si="751"/>
        <v>0</v>
      </c>
      <c r="Q207" s="28">
        <f t="shared" si="751"/>
        <v>342.5</v>
      </c>
      <c r="R207" s="28">
        <f t="shared" si="751"/>
        <v>0</v>
      </c>
      <c r="S207" s="28">
        <f t="shared" si="751"/>
        <v>342.5</v>
      </c>
      <c r="T207" s="28">
        <f t="shared" si="751"/>
        <v>0</v>
      </c>
      <c r="U207" s="28">
        <f t="shared" si="751"/>
        <v>342.5</v>
      </c>
      <c r="V207" s="28">
        <f t="shared" si="751"/>
        <v>342.5</v>
      </c>
      <c r="W207" s="28">
        <f t="shared" si="751"/>
        <v>0</v>
      </c>
      <c r="X207" s="28">
        <f t="shared" si="751"/>
        <v>342.5</v>
      </c>
      <c r="Y207" s="28">
        <f t="shared" si="751"/>
        <v>0</v>
      </c>
      <c r="Z207" s="28">
        <f t="shared" si="751"/>
        <v>342.5</v>
      </c>
      <c r="AA207" s="28">
        <f t="shared" si="752"/>
        <v>0</v>
      </c>
      <c r="AB207" s="28">
        <f t="shared" si="752"/>
        <v>342.5</v>
      </c>
      <c r="AC207" s="28">
        <f t="shared" si="752"/>
        <v>0</v>
      </c>
      <c r="AD207" s="28">
        <f t="shared" si="752"/>
        <v>342.5</v>
      </c>
    </row>
    <row r="208" spans="1:30" ht="31.5" outlineLevel="7" x14ac:dyDescent="0.2">
      <c r="A208" s="30" t="s">
        <v>34</v>
      </c>
      <c r="B208" s="30" t="s">
        <v>6</v>
      </c>
      <c r="C208" s="38" t="s">
        <v>7</v>
      </c>
      <c r="D208" s="32">
        <v>342.5</v>
      </c>
      <c r="E208" s="32"/>
      <c r="F208" s="32">
        <f>SUM(D208:E208)</f>
        <v>342.5</v>
      </c>
      <c r="G208" s="32"/>
      <c r="H208" s="32">
        <f>SUM(F208:G208)</f>
        <v>342.5</v>
      </c>
      <c r="I208" s="33"/>
      <c r="J208" s="32">
        <f>SUM(H208:I208)</f>
        <v>342.5</v>
      </c>
      <c r="K208" s="32"/>
      <c r="L208" s="32">
        <f>SUM(J208:K208)</f>
        <v>342.5</v>
      </c>
      <c r="M208" s="34">
        <v>342.5</v>
      </c>
      <c r="N208" s="32"/>
      <c r="O208" s="32">
        <f>SUM(M208:N208)</f>
        <v>342.5</v>
      </c>
      <c r="P208" s="32"/>
      <c r="Q208" s="32">
        <f>SUM(O208:P208)</f>
        <v>342.5</v>
      </c>
      <c r="R208" s="32"/>
      <c r="S208" s="32">
        <f>SUM(Q208:R208)</f>
        <v>342.5</v>
      </c>
      <c r="T208" s="32"/>
      <c r="U208" s="32">
        <f>SUM(S208:T208)</f>
        <v>342.5</v>
      </c>
      <c r="V208" s="34">
        <v>342.5</v>
      </c>
      <c r="W208" s="32"/>
      <c r="X208" s="32">
        <f>SUM(V208:W208)</f>
        <v>342.5</v>
      </c>
      <c r="Y208" s="32"/>
      <c r="Z208" s="32">
        <f>SUM(X208:Y208)</f>
        <v>342.5</v>
      </c>
      <c r="AA208" s="32"/>
      <c r="AB208" s="32">
        <f>SUM(Z208:AA208)</f>
        <v>342.5</v>
      </c>
      <c r="AC208" s="32"/>
      <c r="AD208" s="32">
        <f>SUM(AB208:AC208)</f>
        <v>342.5</v>
      </c>
    </row>
    <row r="209" spans="1:30" ht="31.5" outlineLevel="5" x14ac:dyDescent="0.2">
      <c r="A209" s="26" t="s">
        <v>61</v>
      </c>
      <c r="B209" s="26"/>
      <c r="C209" s="27" t="s">
        <v>646</v>
      </c>
      <c r="D209" s="28">
        <f>D210+D213</f>
        <v>28403.800000000003</v>
      </c>
      <c r="E209" s="28">
        <f t="shared" ref="E209:F209" si="753">E210+E213</f>
        <v>0</v>
      </c>
      <c r="F209" s="28">
        <f t="shared" si="753"/>
        <v>28403.800000000003</v>
      </c>
      <c r="G209" s="28">
        <f t="shared" ref="G209:H209" si="754">G210+G213</f>
        <v>3435.8283999999999</v>
      </c>
      <c r="H209" s="28">
        <f t="shared" si="754"/>
        <v>31839.628400000001</v>
      </c>
      <c r="I209" s="29">
        <f t="shared" ref="I209:J209" si="755">I210+I213</f>
        <v>8700</v>
      </c>
      <c r="J209" s="28">
        <f t="shared" si="755"/>
        <v>40539.628400000001</v>
      </c>
      <c r="K209" s="28">
        <f t="shared" ref="K209:L209" si="756">K210+K213</f>
        <v>0</v>
      </c>
      <c r="L209" s="28">
        <f t="shared" si="756"/>
        <v>40539.628400000001</v>
      </c>
      <c r="M209" s="28">
        <f>M210+M213</f>
        <v>29588.9</v>
      </c>
      <c r="N209" s="28">
        <f t="shared" ref="N209:P209" si="757">N210+N213</f>
        <v>0</v>
      </c>
      <c r="O209" s="28">
        <f t="shared" ref="O209:R209" si="758">O210+O213</f>
        <v>29588.9</v>
      </c>
      <c r="P209" s="28">
        <f t="shared" si="757"/>
        <v>0</v>
      </c>
      <c r="Q209" s="28">
        <f t="shared" si="758"/>
        <v>29588.9</v>
      </c>
      <c r="R209" s="28">
        <f t="shared" si="758"/>
        <v>0</v>
      </c>
      <c r="S209" s="28">
        <f t="shared" ref="S209:T209" si="759">S210+S213</f>
        <v>29588.9</v>
      </c>
      <c r="T209" s="28">
        <f t="shared" si="759"/>
        <v>0</v>
      </c>
      <c r="U209" s="28">
        <f t="shared" ref="U209" si="760">U210+U213</f>
        <v>29588.9</v>
      </c>
      <c r="V209" s="28">
        <f>V210+V213</f>
        <v>30222</v>
      </c>
      <c r="W209" s="28">
        <f t="shared" ref="W209:Y209" si="761">W210+W213</f>
        <v>0</v>
      </c>
      <c r="X209" s="28">
        <f t="shared" ref="X209:AA209" si="762">X210+X213</f>
        <v>30222</v>
      </c>
      <c r="Y209" s="28">
        <f t="shared" si="761"/>
        <v>0</v>
      </c>
      <c r="Z209" s="28">
        <f t="shared" si="762"/>
        <v>30222</v>
      </c>
      <c r="AA209" s="28">
        <f t="shared" si="762"/>
        <v>0</v>
      </c>
      <c r="AB209" s="28">
        <f t="shared" ref="AB209:AC209" si="763">AB210+AB213</f>
        <v>30222</v>
      </c>
      <c r="AC209" s="28">
        <f t="shared" si="763"/>
        <v>0</v>
      </c>
      <c r="AD209" s="28">
        <f t="shared" ref="AD209" si="764">AD210+AD213</f>
        <v>30222</v>
      </c>
    </row>
    <row r="210" spans="1:30" ht="33" customHeight="1" outlineLevel="7" x14ac:dyDescent="0.2">
      <c r="A210" s="26" t="s">
        <v>62</v>
      </c>
      <c r="B210" s="26"/>
      <c r="C210" s="27" t="s">
        <v>63</v>
      </c>
      <c r="D210" s="28">
        <f>D211</f>
        <v>2195.1999999999998</v>
      </c>
      <c r="E210" s="28">
        <f t="shared" ref="E210:L211" si="765">E211</f>
        <v>0</v>
      </c>
      <c r="F210" s="28">
        <f t="shared" si="765"/>
        <v>2195.1999999999998</v>
      </c>
      <c r="G210" s="28">
        <f t="shared" si="765"/>
        <v>600</v>
      </c>
      <c r="H210" s="28">
        <f t="shared" si="765"/>
        <v>2795.2</v>
      </c>
      <c r="I210" s="29">
        <f t="shared" si="765"/>
        <v>8700</v>
      </c>
      <c r="J210" s="28">
        <f t="shared" si="765"/>
        <v>11495.2</v>
      </c>
      <c r="K210" s="28">
        <f t="shared" si="765"/>
        <v>0</v>
      </c>
      <c r="L210" s="28">
        <f t="shared" si="765"/>
        <v>11495.2</v>
      </c>
      <c r="M210" s="28">
        <f>M211</f>
        <v>2195.1999999999998</v>
      </c>
      <c r="N210" s="28">
        <f t="shared" ref="N210:T211" si="766">N211</f>
        <v>0</v>
      </c>
      <c r="O210" s="28">
        <f t="shared" ref="O210:U211" si="767">O211</f>
        <v>2195.1999999999998</v>
      </c>
      <c r="P210" s="28">
        <f t="shared" si="766"/>
        <v>0</v>
      </c>
      <c r="Q210" s="28">
        <f t="shared" si="767"/>
        <v>2195.1999999999998</v>
      </c>
      <c r="R210" s="28">
        <f t="shared" si="766"/>
        <v>0</v>
      </c>
      <c r="S210" s="28">
        <f t="shared" si="767"/>
        <v>2195.1999999999998</v>
      </c>
      <c r="T210" s="28">
        <f t="shared" si="766"/>
        <v>0</v>
      </c>
      <c r="U210" s="28">
        <f t="shared" si="767"/>
        <v>2195.1999999999998</v>
      </c>
      <c r="V210" s="28">
        <f>V211</f>
        <v>2828.3</v>
      </c>
      <c r="W210" s="28">
        <f t="shared" ref="W210:AC211" si="768">W211</f>
        <v>0</v>
      </c>
      <c r="X210" s="28">
        <f t="shared" ref="X210:AD211" si="769">X211</f>
        <v>2828.3</v>
      </c>
      <c r="Y210" s="28">
        <f t="shared" si="768"/>
        <v>0</v>
      </c>
      <c r="Z210" s="28">
        <f t="shared" si="769"/>
        <v>2828.3</v>
      </c>
      <c r="AA210" s="28">
        <f t="shared" si="768"/>
        <v>0</v>
      </c>
      <c r="AB210" s="28">
        <f t="shared" si="769"/>
        <v>2828.3</v>
      </c>
      <c r="AC210" s="28">
        <f t="shared" si="768"/>
        <v>0</v>
      </c>
      <c r="AD210" s="28">
        <f t="shared" si="769"/>
        <v>2828.3</v>
      </c>
    </row>
    <row r="211" spans="1:30" ht="33" customHeight="1" outlineLevel="5" x14ac:dyDescent="0.2">
      <c r="A211" s="26" t="s">
        <v>64</v>
      </c>
      <c r="B211" s="26"/>
      <c r="C211" s="27" t="s">
        <v>65</v>
      </c>
      <c r="D211" s="28">
        <f>D212</f>
        <v>2195.1999999999998</v>
      </c>
      <c r="E211" s="28">
        <f t="shared" si="765"/>
        <v>0</v>
      </c>
      <c r="F211" s="28">
        <f t="shared" si="765"/>
        <v>2195.1999999999998</v>
      </c>
      <c r="G211" s="28">
        <f t="shared" si="765"/>
        <v>600</v>
      </c>
      <c r="H211" s="28">
        <f t="shared" si="765"/>
        <v>2795.2</v>
      </c>
      <c r="I211" s="29">
        <f t="shared" si="765"/>
        <v>8700</v>
      </c>
      <c r="J211" s="28">
        <f t="shared" si="765"/>
        <v>11495.2</v>
      </c>
      <c r="K211" s="28">
        <f t="shared" si="765"/>
        <v>0</v>
      </c>
      <c r="L211" s="28">
        <f t="shared" si="765"/>
        <v>11495.2</v>
      </c>
      <c r="M211" s="28">
        <f t="shared" ref="M211:V211" si="770">M212</f>
        <v>2195.1999999999998</v>
      </c>
      <c r="N211" s="28">
        <f t="shared" si="766"/>
        <v>0</v>
      </c>
      <c r="O211" s="28">
        <f t="shared" si="767"/>
        <v>2195.1999999999998</v>
      </c>
      <c r="P211" s="28">
        <f t="shared" si="766"/>
        <v>0</v>
      </c>
      <c r="Q211" s="28">
        <f t="shared" si="767"/>
        <v>2195.1999999999998</v>
      </c>
      <c r="R211" s="28">
        <f t="shared" si="766"/>
        <v>0</v>
      </c>
      <c r="S211" s="28">
        <f t="shared" si="767"/>
        <v>2195.1999999999998</v>
      </c>
      <c r="T211" s="28">
        <f t="shared" si="766"/>
        <v>0</v>
      </c>
      <c r="U211" s="28">
        <f t="shared" si="767"/>
        <v>2195.1999999999998</v>
      </c>
      <c r="V211" s="28">
        <f t="shared" si="770"/>
        <v>2828.3</v>
      </c>
      <c r="W211" s="28">
        <f t="shared" si="768"/>
        <v>0</v>
      </c>
      <c r="X211" s="28">
        <f t="shared" si="769"/>
        <v>2828.3</v>
      </c>
      <c r="Y211" s="28">
        <f t="shared" si="768"/>
        <v>0</v>
      </c>
      <c r="Z211" s="28">
        <f t="shared" si="769"/>
        <v>2828.3</v>
      </c>
      <c r="AA211" s="28">
        <f t="shared" si="768"/>
        <v>0</v>
      </c>
      <c r="AB211" s="28">
        <f t="shared" si="769"/>
        <v>2828.3</v>
      </c>
      <c r="AC211" s="28">
        <f t="shared" si="768"/>
        <v>0</v>
      </c>
      <c r="AD211" s="28">
        <f t="shared" si="769"/>
        <v>2828.3</v>
      </c>
    </row>
    <row r="212" spans="1:30" ht="31.5" outlineLevel="7" x14ac:dyDescent="0.2">
      <c r="A212" s="30" t="s">
        <v>64</v>
      </c>
      <c r="B212" s="30" t="s">
        <v>6</v>
      </c>
      <c r="C212" s="38" t="s">
        <v>7</v>
      </c>
      <c r="D212" s="32">
        <v>2195.1999999999998</v>
      </c>
      <c r="E212" s="32"/>
      <c r="F212" s="32">
        <f>SUM(D212:E212)</f>
        <v>2195.1999999999998</v>
      </c>
      <c r="G212" s="32">
        <v>600</v>
      </c>
      <c r="H212" s="32">
        <f>SUM(F212:G212)</f>
        <v>2795.2</v>
      </c>
      <c r="I212" s="33">
        <v>8700</v>
      </c>
      <c r="J212" s="32">
        <f>SUM(H212:I212)</f>
        <v>11495.2</v>
      </c>
      <c r="K212" s="32"/>
      <c r="L212" s="32">
        <f>SUM(J212:K212)</f>
        <v>11495.2</v>
      </c>
      <c r="M212" s="34">
        <v>2195.1999999999998</v>
      </c>
      <c r="N212" s="32"/>
      <c r="O212" s="32">
        <f>SUM(M212:N212)</f>
        <v>2195.1999999999998</v>
      </c>
      <c r="P212" s="32"/>
      <c r="Q212" s="32">
        <f>SUM(O212:P212)</f>
        <v>2195.1999999999998</v>
      </c>
      <c r="R212" s="32"/>
      <c r="S212" s="32">
        <f>SUM(Q212:R212)</f>
        <v>2195.1999999999998</v>
      </c>
      <c r="T212" s="32"/>
      <c r="U212" s="32">
        <f>SUM(S212:T212)</f>
        <v>2195.1999999999998</v>
      </c>
      <c r="V212" s="34">
        <v>2828.3</v>
      </c>
      <c r="W212" s="32"/>
      <c r="X212" s="32">
        <f>SUM(V212:W212)</f>
        <v>2828.3</v>
      </c>
      <c r="Y212" s="32"/>
      <c r="Z212" s="32">
        <f>SUM(X212:Y212)</f>
        <v>2828.3</v>
      </c>
      <c r="AA212" s="32"/>
      <c r="AB212" s="32">
        <f>SUM(Z212:AA212)</f>
        <v>2828.3</v>
      </c>
      <c r="AC212" s="32"/>
      <c r="AD212" s="32">
        <f>SUM(AB212:AC212)</f>
        <v>2828.3</v>
      </c>
    </row>
    <row r="213" spans="1:30" ht="31.5" outlineLevel="5" x14ac:dyDescent="0.2">
      <c r="A213" s="26" t="s">
        <v>70</v>
      </c>
      <c r="B213" s="26"/>
      <c r="C213" s="27" t="s">
        <v>71</v>
      </c>
      <c r="D213" s="28">
        <f>D214+D219+D221+D217</f>
        <v>26208.600000000002</v>
      </c>
      <c r="E213" s="28">
        <f t="shared" ref="E213:F213" si="771">E214+E219+E221+E217</f>
        <v>0</v>
      </c>
      <c r="F213" s="28">
        <f t="shared" si="771"/>
        <v>26208.600000000002</v>
      </c>
      <c r="G213" s="28">
        <f t="shared" ref="G213:H213" si="772">G214+G219+G221+G217</f>
        <v>2835.8283999999999</v>
      </c>
      <c r="H213" s="28">
        <f t="shared" si="772"/>
        <v>29044.428400000001</v>
      </c>
      <c r="I213" s="29">
        <f t="shared" ref="I213:J213" si="773">I214+I219+I221+I217</f>
        <v>0</v>
      </c>
      <c r="J213" s="28">
        <f t="shared" si="773"/>
        <v>29044.428400000001</v>
      </c>
      <c r="K213" s="28">
        <f t="shared" ref="K213:L213" si="774">K214+K219+K221+K217</f>
        <v>0</v>
      </c>
      <c r="L213" s="28">
        <f t="shared" si="774"/>
        <v>29044.428400000001</v>
      </c>
      <c r="M213" s="28">
        <f t="shared" ref="M213:V213" si="775">M214+M219+M221+M217</f>
        <v>27393.7</v>
      </c>
      <c r="N213" s="28">
        <f t="shared" ref="N213:P213" si="776">N214+N219+N221+N217</f>
        <v>0</v>
      </c>
      <c r="O213" s="28">
        <f t="shared" ref="O213:R213" si="777">O214+O219+O221+O217</f>
        <v>27393.7</v>
      </c>
      <c r="P213" s="28">
        <f t="shared" si="776"/>
        <v>0</v>
      </c>
      <c r="Q213" s="28">
        <f t="shared" si="777"/>
        <v>27393.7</v>
      </c>
      <c r="R213" s="28">
        <f t="shared" si="777"/>
        <v>0</v>
      </c>
      <c r="S213" s="28">
        <f t="shared" ref="S213:T213" si="778">S214+S219+S221+S217</f>
        <v>27393.7</v>
      </c>
      <c r="T213" s="28">
        <f t="shared" si="778"/>
        <v>0</v>
      </c>
      <c r="U213" s="28">
        <f t="shared" ref="U213" si="779">U214+U219+U221+U217</f>
        <v>27393.7</v>
      </c>
      <c r="V213" s="28">
        <f t="shared" si="775"/>
        <v>27393.7</v>
      </c>
      <c r="W213" s="28">
        <f t="shared" ref="W213:Z213" si="780">W214+W219+W221+W217</f>
        <v>0</v>
      </c>
      <c r="X213" s="28">
        <f t="shared" ref="X213" si="781">X214+X219+X221+X217</f>
        <v>27393.7</v>
      </c>
      <c r="Y213" s="28">
        <f t="shared" si="780"/>
        <v>0</v>
      </c>
      <c r="Z213" s="28">
        <f t="shared" si="780"/>
        <v>27393.7</v>
      </c>
      <c r="AA213" s="28">
        <f t="shared" ref="AA213:AB213" si="782">AA214+AA219+AA221+AA217</f>
        <v>0</v>
      </c>
      <c r="AB213" s="28">
        <f t="shared" si="782"/>
        <v>27393.7</v>
      </c>
      <c r="AC213" s="28">
        <f t="shared" ref="AC213:AD213" si="783">AC214+AC219+AC221+AC217</f>
        <v>0</v>
      </c>
      <c r="AD213" s="28">
        <f t="shared" si="783"/>
        <v>27393.7</v>
      </c>
    </row>
    <row r="214" spans="1:30" ht="31.5" outlineLevel="7" x14ac:dyDescent="0.2">
      <c r="A214" s="26" t="s">
        <v>72</v>
      </c>
      <c r="B214" s="26"/>
      <c r="C214" s="27" t="s">
        <v>73</v>
      </c>
      <c r="D214" s="28">
        <f>D215+D216</f>
        <v>19540.600000000002</v>
      </c>
      <c r="E214" s="28">
        <f t="shared" ref="E214:F214" si="784">E215+E216</f>
        <v>0</v>
      </c>
      <c r="F214" s="28">
        <f t="shared" si="784"/>
        <v>19540.600000000002</v>
      </c>
      <c r="G214" s="28">
        <f t="shared" ref="G214:H214" si="785">G215+G216</f>
        <v>2835.8283999999999</v>
      </c>
      <c r="H214" s="28">
        <f t="shared" si="785"/>
        <v>22376.428400000001</v>
      </c>
      <c r="I214" s="29">
        <f t="shared" ref="I214:J214" si="786">I215+I216</f>
        <v>0</v>
      </c>
      <c r="J214" s="28">
        <f t="shared" si="786"/>
        <v>22376.428400000001</v>
      </c>
      <c r="K214" s="28">
        <f t="shared" ref="K214:L214" si="787">K215+K216</f>
        <v>0</v>
      </c>
      <c r="L214" s="28">
        <f t="shared" si="787"/>
        <v>22376.428400000001</v>
      </c>
      <c r="M214" s="28">
        <f t="shared" ref="M214:V214" si="788">M215+M216</f>
        <v>19540.600000000002</v>
      </c>
      <c r="N214" s="28">
        <f t="shared" ref="N214:P214" si="789">N215+N216</f>
        <v>0</v>
      </c>
      <c r="O214" s="28">
        <f t="shared" ref="O214:R214" si="790">O215+O216</f>
        <v>19540.600000000002</v>
      </c>
      <c r="P214" s="28">
        <f t="shared" si="789"/>
        <v>0</v>
      </c>
      <c r="Q214" s="28">
        <f t="shared" si="790"/>
        <v>19540.600000000002</v>
      </c>
      <c r="R214" s="28">
        <f t="shared" si="790"/>
        <v>0</v>
      </c>
      <c r="S214" s="28">
        <f t="shared" ref="S214:T214" si="791">S215+S216</f>
        <v>19540.600000000002</v>
      </c>
      <c r="T214" s="28">
        <f t="shared" si="791"/>
        <v>0</v>
      </c>
      <c r="U214" s="28">
        <f t="shared" ref="U214" si="792">U215+U216</f>
        <v>19540.600000000002</v>
      </c>
      <c r="V214" s="28">
        <f t="shared" si="788"/>
        <v>19540.600000000002</v>
      </c>
      <c r="W214" s="28">
        <f t="shared" ref="W214:Z214" si="793">W215+W216</f>
        <v>0</v>
      </c>
      <c r="X214" s="28">
        <f t="shared" ref="X214" si="794">X215+X216</f>
        <v>19540.600000000002</v>
      </c>
      <c r="Y214" s="28">
        <f t="shared" si="793"/>
        <v>0</v>
      </c>
      <c r="Z214" s="28">
        <f t="shared" si="793"/>
        <v>19540.600000000002</v>
      </c>
      <c r="AA214" s="28">
        <f t="shared" ref="AA214:AB214" si="795">AA215+AA216</f>
        <v>0</v>
      </c>
      <c r="AB214" s="28">
        <f t="shared" si="795"/>
        <v>19540.600000000002</v>
      </c>
      <c r="AC214" s="28">
        <f t="shared" ref="AC214:AD214" si="796">AC215+AC216</f>
        <v>0</v>
      </c>
      <c r="AD214" s="28">
        <f t="shared" si="796"/>
        <v>19540.600000000002</v>
      </c>
    </row>
    <row r="215" spans="1:30" ht="31.5" outlineLevel="7" x14ac:dyDescent="0.2">
      <c r="A215" s="30" t="s">
        <v>72</v>
      </c>
      <c r="B215" s="30" t="s">
        <v>6</v>
      </c>
      <c r="C215" s="38" t="s">
        <v>7</v>
      </c>
      <c r="D215" s="32">
        <v>226.9</v>
      </c>
      <c r="E215" s="32"/>
      <c r="F215" s="32">
        <f t="shared" ref="F215:F216" si="797">SUM(D215:E215)</f>
        <v>226.9</v>
      </c>
      <c r="G215" s="32"/>
      <c r="H215" s="32">
        <f t="shared" ref="H215:H216" si="798">SUM(F215:G215)</f>
        <v>226.9</v>
      </c>
      <c r="I215" s="33"/>
      <c r="J215" s="32">
        <f t="shared" ref="J215:J216" si="799">SUM(H215:I215)</f>
        <v>226.9</v>
      </c>
      <c r="K215" s="32"/>
      <c r="L215" s="32">
        <f t="shared" ref="L215:L216" si="800">SUM(J215:K215)</f>
        <v>226.9</v>
      </c>
      <c r="M215" s="34">
        <v>226.9</v>
      </c>
      <c r="N215" s="32"/>
      <c r="O215" s="32">
        <f t="shared" ref="O215:O216" si="801">SUM(M215:N215)</f>
        <v>226.9</v>
      </c>
      <c r="P215" s="32"/>
      <c r="Q215" s="32">
        <f t="shared" ref="Q215:Q216" si="802">SUM(O215:P215)</f>
        <v>226.9</v>
      </c>
      <c r="R215" s="32"/>
      <c r="S215" s="32">
        <f t="shared" ref="S215:S216" si="803">SUM(Q215:R215)</f>
        <v>226.9</v>
      </c>
      <c r="T215" s="32"/>
      <c r="U215" s="32">
        <f t="shared" ref="U215:U216" si="804">SUM(S215:T215)</f>
        <v>226.9</v>
      </c>
      <c r="V215" s="34">
        <v>226.9</v>
      </c>
      <c r="W215" s="32"/>
      <c r="X215" s="32">
        <f t="shared" ref="X215:X216" si="805">SUM(V215:W215)</f>
        <v>226.9</v>
      </c>
      <c r="Y215" s="32"/>
      <c r="Z215" s="32">
        <f t="shared" ref="Z215:Z216" si="806">SUM(X215:Y215)</f>
        <v>226.9</v>
      </c>
      <c r="AA215" s="32"/>
      <c r="AB215" s="32">
        <f t="shared" ref="AB215:AB216" si="807">SUM(Z215:AA215)</f>
        <v>226.9</v>
      </c>
      <c r="AC215" s="32"/>
      <c r="AD215" s="32">
        <f t="shared" ref="AD215:AD216" si="808">SUM(AB215:AC215)</f>
        <v>226.9</v>
      </c>
    </row>
    <row r="216" spans="1:30" ht="31.5" outlineLevel="7" x14ac:dyDescent="0.2">
      <c r="A216" s="30" t="s">
        <v>72</v>
      </c>
      <c r="B216" s="30" t="s">
        <v>41</v>
      </c>
      <c r="C216" s="38" t="s">
        <v>42</v>
      </c>
      <c r="D216" s="32">
        <v>19313.7</v>
      </c>
      <c r="E216" s="32"/>
      <c r="F216" s="32">
        <f t="shared" si="797"/>
        <v>19313.7</v>
      </c>
      <c r="G216" s="32">
        <v>2835.8283999999999</v>
      </c>
      <c r="H216" s="32">
        <f t="shared" si="798"/>
        <v>22149.528399999999</v>
      </c>
      <c r="I216" s="33"/>
      <c r="J216" s="32">
        <f t="shared" si="799"/>
        <v>22149.528399999999</v>
      </c>
      <c r="K216" s="32"/>
      <c r="L216" s="32">
        <f t="shared" si="800"/>
        <v>22149.528399999999</v>
      </c>
      <c r="M216" s="34">
        <v>19313.7</v>
      </c>
      <c r="N216" s="32"/>
      <c r="O216" s="32">
        <f t="shared" si="801"/>
        <v>19313.7</v>
      </c>
      <c r="P216" s="32"/>
      <c r="Q216" s="32">
        <f t="shared" si="802"/>
        <v>19313.7</v>
      </c>
      <c r="R216" s="32"/>
      <c r="S216" s="32">
        <f t="shared" si="803"/>
        <v>19313.7</v>
      </c>
      <c r="T216" s="32"/>
      <c r="U216" s="32">
        <f t="shared" si="804"/>
        <v>19313.7</v>
      </c>
      <c r="V216" s="34">
        <v>19313.7</v>
      </c>
      <c r="W216" s="32"/>
      <c r="X216" s="32">
        <f t="shared" si="805"/>
        <v>19313.7</v>
      </c>
      <c r="Y216" s="32"/>
      <c r="Z216" s="32">
        <f t="shared" si="806"/>
        <v>19313.7</v>
      </c>
      <c r="AA216" s="32"/>
      <c r="AB216" s="32">
        <f t="shared" si="807"/>
        <v>19313.7</v>
      </c>
      <c r="AC216" s="32"/>
      <c r="AD216" s="32">
        <f t="shared" si="808"/>
        <v>19313.7</v>
      </c>
    </row>
    <row r="217" spans="1:30" outlineLevel="4" x14ac:dyDescent="0.2">
      <c r="A217" s="53" t="s">
        <v>446</v>
      </c>
      <c r="B217" s="26"/>
      <c r="C217" s="50" t="s">
        <v>445</v>
      </c>
      <c r="D217" s="36">
        <f>D218</f>
        <v>4385</v>
      </c>
      <c r="E217" s="36">
        <f t="shared" ref="E217:L217" si="809">E218</f>
        <v>0</v>
      </c>
      <c r="F217" s="36">
        <f t="shared" si="809"/>
        <v>4385</v>
      </c>
      <c r="G217" s="36">
        <f t="shared" si="809"/>
        <v>0</v>
      </c>
      <c r="H217" s="36">
        <f t="shared" si="809"/>
        <v>4385</v>
      </c>
      <c r="I217" s="37">
        <f t="shared" si="809"/>
        <v>0</v>
      </c>
      <c r="J217" s="36">
        <f t="shared" si="809"/>
        <v>4385</v>
      </c>
      <c r="K217" s="36">
        <f t="shared" si="809"/>
        <v>0</v>
      </c>
      <c r="L217" s="36">
        <f t="shared" si="809"/>
        <v>4385</v>
      </c>
      <c r="M217" s="36">
        <f t="shared" ref="M217:V217" si="810">M218</f>
        <v>3870</v>
      </c>
      <c r="N217" s="36">
        <f t="shared" ref="N217:T217" si="811">N218</f>
        <v>0</v>
      </c>
      <c r="O217" s="36">
        <f t="shared" ref="O217:U217" si="812">O218</f>
        <v>3870</v>
      </c>
      <c r="P217" s="36">
        <f t="shared" si="811"/>
        <v>0</v>
      </c>
      <c r="Q217" s="36">
        <f t="shared" si="812"/>
        <v>3870</v>
      </c>
      <c r="R217" s="36">
        <f t="shared" si="811"/>
        <v>0</v>
      </c>
      <c r="S217" s="36">
        <f t="shared" si="812"/>
        <v>3870</v>
      </c>
      <c r="T217" s="36">
        <f t="shared" si="811"/>
        <v>0</v>
      </c>
      <c r="U217" s="36">
        <f t="shared" si="812"/>
        <v>3870</v>
      </c>
      <c r="V217" s="36">
        <f t="shared" si="810"/>
        <v>3870</v>
      </c>
      <c r="W217" s="36">
        <f t="shared" ref="W217:AC217" si="813">W218</f>
        <v>0</v>
      </c>
      <c r="X217" s="36">
        <f t="shared" ref="X217:AD217" si="814">X218</f>
        <v>3870</v>
      </c>
      <c r="Y217" s="36">
        <f t="shared" si="813"/>
        <v>0</v>
      </c>
      <c r="Z217" s="36">
        <f t="shared" si="814"/>
        <v>3870</v>
      </c>
      <c r="AA217" s="36">
        <f t="shared" si="813"/>
        <v>0</v>
      </c>
      <c r="AB217" s="36">
        <f t="shared" si="814"/>
        <v>3870</v>
      </c>
      <c r="AC217" s="36">
        <f t="shared" si="813"/>
        <v>0</v>
      </c>
      <c r="AD217" s="36">
        <f t="shared" si="814"/>
        <v>3870</v>
      </c>
    </row>
    <row r="218" spans="1:30" ht="31.5" outlineLevel="5" x14ac:dyDescent="0.2">
      <c r="A218" s="54" t="s">
        <v>446</v>
      </c>
      <c r="B218" s="41" t="s">
        <v>41</v>
      </c>
      <c r="C218" s="42" t="s">
        <v>42</v>
      </c>
      <c r="D218" s="32">
        <v>4385</v>
      </c>
      <c r="E218" s="32"/>
      <c r="F218" s="32">
        <f>SUM(D218:E218)</f>
        <v>4385</v>
      </c>
      <c r="G218" s="32"/>
      <c r="H218" s="32">
        <f>SUM(F218:G218)</f>
        <v>4385</v>
      </c>
      <c r="I218" s="33"/>
      <c r="J218" s="32">
        <f>SUM(H218:I218)</f>
        <v>4385</v>
      </c>
      <c r="K218" s="32"/>
      <c r="L218" s="32">
        <f>SUM(J218:K218)</f>
        <v>4385</v>
      </c>
      <c r="M218" s="32">
        <v>3870</v>
      </c>
      <c r="N218" s="32"/>
      <c r="O218" s="32">
        <f>SUM(M218:N218)</f>
        <v>3870</v>
      </c>
      <c r="P218" s="32"/>
      <c r="Q218" s="32">
        <f>SUM(O218:P218)</f>
        <v>3870</v>
      </c>
      <c r="R218" s="32"/>
      <c r="S218" s="32">
        <f>SUM(Q218:R218)</f>
        <v>3870</v>
      </c>
      <c r="T218" s="32"/>
      <c r="U218" s="32">
        <f>SUM(S218:T218)</f>
        <v>3870</v>
      </c>
      <c r="V218" s="32">
        <v>3870</v>
      </c>
      <c r="W218" s="32"/>
      <c r="X218" s="32">
        <f>SUM(V218:W218)</f>
        <v>3870</v>
      </c>
      <c r="Y218" s="32"/>
      <c r="Z218" s="32">
        <f>SUM(X218:Y218)</f>
        <v>3870</v>
      </c>
      <c r="AA218" s="32"/>
      <c r="AB218" s="32">
        <f>SUM(Z218:AA218)</f>
        <v>3870</v>
      </c>
      <c r="AC218" s="32"/>
      <c r="AD218" s="32">
        <f>SUM(AB218:AC218)</f>
        <v>3870</v>
      </c>
    </row>
    <row r="219" spans="1:30" outlineLevel="7" x14ac:dyDescent="0.2">
      <c r="A219" s="26" t="s">
        <v>97</v>
      </c>
      <c r="B219" s="26"/>
      <c r="C219" s="27" t="s">
        <v>98</v>
      </c>
      <c r="D219" s="28">
        <f>D220</f>
        <v>1300</v>
      </c>
      <c r="E219" s="28">
        <f t="shared" ref="E219:L219" si="815">E220</f>
        <v>0</v>
      </c>
      <c r="F219" s="28">
        <f t="shared" si="815"/>
        <v>1300</v>
      </c>
      <c r="G219" s="28">
        <f t="shared" si="815"/>
        <v>0</v>
      </c>
      <c r="H219" s="28">
        <f t="shared" si="815"/>
        <v>1300</v>
      </c>
      <c r="I219" s="29">
        <f t="shared" si="815"/>
        <v>0</v>
      </c>
      <c r="J219" s="28">
        <f t="shared" si="815"/>
        <v>1300</v>
      </c>
      <c r="K219" s="28">
        <f t="shared" si="815"/>
        <v>0</v>
      </c>
      <c r="L219" s="28">
        <f t="shared" si="815"/>
        <v>1300</v>
      </c>
      <c r="M219" s="28">
        <f t="shared" ref="M219:V219" si="816">M220</f>
        <v>1000</v>
      </c>
      <c r="N219" s="28">
        <f t="shared" ref="N219:T219" si="817">N220</f>
        <v>0</v>
      </c>
      <c r="O219" s="28">
        <f t="shared" ref="O219:U219" si="818">O220</f>
        <v>1000</v>
      </c>
      <c r="P219" s="28">
        <f t="shared" si="817"/>
        <v>0</v>
      </c>
      <c r="Q219" s="28">
        <f t="shared" si="818"/>
        <v>1000</v>
      </c>
      <c r="R219" s="28">
        <f t="shared" si="817"/>
        <v>0</v>
      </c>
      <c r="S219" s="28">
        <f t="shared" si="818"/>
        <v>1000</v>
      </c>
      <c r="T219" s="28">
        <f t="shared" si="817"/>
        <v>0</v>
      </c>
      <c r="U219" s="28">
        <f t="shared" si="818"/>
        <v>1000</v>
      </c>
      <c r="V219" s="28">
        <f t="shared" si="816"/>
        <v>1000</v>
      </c>
      <c r="W219" s="28">
        <f t="shared" ref="W219:AC219" si="819">W220</f>
        <v>0</v>
      </c>
      <c r="X219" s="28">
        <f t="shared" ref="X219:AD219" si="820">X220</f>
        <v>1000</v>
      </c>
      <c r="Y219" s="28">
        <f t="shared" si="819"/>
        <v>0</v>
      </c>
      <c r="Z219" s="28">
        <f t="shared" si="820"/>
        <v>1000</v>
      </c>
      <c r="AA219" s="28">
        <f t="shared" si="819"/>
        <v>0</v>
      </c>
      <c r="AB219" s="28">
        <f t="shared" si="820"/>
        <v>1000</v>
      </c>
      <c r="AC219" s="28">
        <f t="shared" si="819"/>
        <v>0</v>
      </c>
      <c r="AD219" s="28">
        <f t="shared" si="820"/>
        <v>1000</v>
      </c>
    </row>
    <row r="220" spans="1:30" ht="31.5" outlineLevel="7" x14ac:dyDescent="0.2">
      <c r="A220" s="30" t="s">
        <v>97</v>
      </c>
      <c r="B220" s="30" t="s">
        <v>6</v>
      </c>
      <c r="C220" s="38" t="s">
        <v>7</v>
      </c>
      <c r="D220" s="32">
        <v>1300</v>
      </c>
      <c r="E220" s="32"/>
      <c r="F220" s="32">
        <f>SUM(D220:E220)</f>
        <v>1300</v>
      </c>
      <c r="G220" s="32"/>
      <c r="H220" s="32">
        <f>SUM(F220:G220)</f>
        <v>1300</v>
      </c>
      <c r="I220" s="33"/>
      <c r="J220" s="32">
        <f>SUM(H220:I220)</f>
        <v>1300</v>
      </c>
      <c r="K220" s="32"/>
      <c r="L220" s="32">
        <f>SUM(J220:K220)</f>
        <v>1300</v>
      </c>
      <c r="M220" s="34">
        <v>1000</v>
      </c>
      <c r="N220" s="32"/>
      <c r="O220" s="32">
        <f>SUM(M220:N220)</f>
        <v>1000</v>
      </c>
      <c r="P220" s="32"/>
      <c r="Q220" s="32">
        <f>SUM(O220:P220)</f>
        <v>1000</v>
      </c>
      <c r="R220" s="32"/>
      <c r="S220" s="32">
        <f>SUM(Q220:R220)</f>
        <v>1000</v>
      </c>
      <c r="T220" s="32"/>
      <c r="U220" s="32">
        <f>SUM(S220:T220)</f>
        <v>1000</v>
      </c>
      <c r="V220" s="34">
        <v>1000</v>
      </c>
      <c r="W220" s="32"/>
      <c r="X220" s="32">
        <f>SUM(V220:W220)</f>
        <v>1000</v>
      </c>
      <c r="Y220" s="32"/>
      <c r="Z220" s="32">
        <f>SUM(X220:Y220)</f>
        <v>1000</v>
      </c>
      <c r="AA220" s="32"/>
      <c r="AB220" s="32">
        <f>SUM(Z220:AA220)</f>
        <v>1000</v>
      </c>
      <c r="AC220" s="32"/>
      <c r="AD220" s="32">
        <f>SUM(AB220:AC220)</f>
        <v>1000</v>
      </c>
    </row>
    <row r="221" spans="1:30" ht="19.5" customHeight="1" outlineLevel="5" x14ac:dyDescent="0.2">
      <c r="A221" s="26" t="s">
        <v>74</v>
      </c>
      <c r="B221" s="26"/>
      <c r="C221" s="27" t="s">
        <v>75</v>
      </c>
      <c r="D221" s="28">
        <f>D222</f>
        <v>983</v>
      </c>
      <c r="E221" s="28">
        <f t="shared" ref="E221:L221" si="821">E222</f>
        <v>0</v>
      </c>
      <c r="F221" s="28">
        <f t="shared" si="821"/>
        <v>983</v>
      </c>
      <c r="G221" s="28">
        <f t="shared" si="821"/>
        <v>0</v>
      </c>
      <c r="H221" s="28">
        <f t="shared" si="821"/>
        <v>983</v>
      </c>
      <c r="I221" s="29">
        <f t="shared" si="821"/>
        <v>0</v>
      </c>
      <c r="J221" s="28">
        <f t="shared" si="821"/>
        <v>983</v>
      </c>
      <c r="K221" s="28">
        <f t="shared" si="821"/>
        <v>0</v>
      </c>
      <c r="L221" s="28">
        <f t="shared" si="821"/>
        <v>983</v>
      </c>
      <c r="M221" s="28">
        <f t="shared" ref="M221:V221" si="822">M222</f>
        <v>2983.1</v>
      </c>
      <c r="N221" s="28">
        <f t="shared" ref="N221:T221" si="823">N222</f>
        <v>0</v>
      </c>
      <c r="O221" s="28">
        <f t="shared" ref="O221:U221" si="824">O222</f>
        <v>2983.1</v>
      </c>
      <c r="P221" s="28">
        <f t="shared" si="823"/>
        <v>0</v>
      </c>
      <c r="Q221" s="28">
        <f t="shared" si="824"/>
        <v>2983.1</v>
      </c>
      <c r="R221" s="28">
        <f t="shared" si="823"/>
        <v>0</v>
      </c>
      <c r="S221" s="28">
        <f t="shared" si="824"/>
        <v>2983.1</v>
      </c>
      <c r="T221" s="28">
        <f t="shared" si="823"/>
        <v>0</v>
      </c>
      <c r="U221" s="28">
        <f t="shared" si="824"/>
        <v>2983.1</v>
      </c>
      <c r="V221" s="28">
        <f t="shared" si="822"/>
        <v>2983.1</v>
      </c>
      <c r="W221" s="28">
        <f t="shared" ref="W221:AC221" si="825">W222</f>
        <v>0</v>
      </c>
      <c r="X221" s="28">
        <f t="shared" ref="X221:AD221" si="826">X222</f>
        <v>2983.1</v>
      </c>
      <c r="Y221" s="28">
        <f t="shared" si="825"/>
        <v>0</v>
      </c>
      <c r="Z221" s="28">
        <f t="shared" si="826"/>
        <v>2983.1</v>
      </c>
      <c r="AA221" s="28">
        <f t="shared" si="825"/>
        <v>0</v>
      </c>
      <c r="AB221" s="28">
        <f t="shared" si="826"/>
        <v>2983.1</v>
      </c>
      <c r="AC221" s="28">
        <f t="shared" si="825"/>
        <v>0</v>
      </c>
      <c r="AD221" s="28">
        <f t="shared" si="826"/>
        <v>2983.1</v>
      </c>
    </row>
    <row r="222" spans="1:30" ht="31.5" outlineLevel="7" x14ac:dyDescent="0.2">
      <c r="A222" s="30" t="s">
        <v>74</v>
      </c>
      <c r="B222" s="30" t="s">
        <v>41</v>
      </c>
      <c r="C222" s="38" t="s">
        <v>42</v>
      </c>
      <c r="D222" s="32">
        <v>983</v>
      </c>
      <c r="E222" s="32"/>
      <c r="F222" s="32">
        <f>SUM(D222:E222)</f>
        <v>983</v>
      </c>
      <c r="G222" s="32"/>
      <c r="H222" s="32">
        <f>SUM(F222:G222)</f>
        <v>983</v>
      </c>
      <c r="I222" s="33"/>
      <c r="J222" s="32">
        <f>SUM(H222:I222)</f>
        <v>983</v>
      </c>
      <c r="K222" s="32"/>
      <c r="L222" s="32">
        <f>SUM(J222:K222)</f>
        <v>983</v>
      </c>
      <c r="M222" s="32">
        <v>2983.1</v>
      </c>
      <c r="N222" s="32"/>
      <c r="O222" s="32">
        <f>SUM(M222:N222)</f>
        <v>2983.1</v>
      </c>
      <c r="P222" s="32"/>
      <c r="Q222" s="32">
        <f>SUM(O222:P222)</f>
        <v>2983.1</v>
      </c>
      <c r="R222" s="32"/>
      <c r="S222" s="32">
        <f>SUM(Q222:R222)</f>
        <v>2983.1</v>
      </c>
      <c r="T222" s="32"/>
      <c r="U222" s="32">
        <f>SUM(S222:T222)</f>
        <v>2983.1</v>
      </c>
      <c r="V222" s="32">
        <v>2983.1</v>
      </c>
      <c r="W222" s="32"/>
      <c r="X222" s="32">
        <f>SUM(V222:W222)</f>
        <v>2983.1</v>
      </c>
      <c r="Y222" s="32"/>
      <c r="Z222" s="32">
        <f>SUM(X222:Y222)</f>
        <v>2983.1</v>
      </c>
      <c r="AA222" s="32"/>
      <c r="AB222" s="32">
        <f>SUM(Z222:AA222)</f>
        <v>2983.1</v>
      </c>
      <c r="AC222" s="32"/>
      <c r="AD222" s="32">
        <f>SUM(AB222:AC222)</f>
        <v>2983.1</v>
      </c>
    </row>
    <row r="223" spans="1:30" ht="31.5" outlineLevel="7" x14ac:dyDescent="0.2">
      <c r="A223" s="26" t="s">
        <v>99</v>
      </c>
      <c r="B223" s="26"/>
      <c r="C223" s="27" t="s">
        <v>647</v>
      </c>
      <c r="D223" s="28">
        <f>D224+D231</f>
        <v>940</v>
      </c>
      <c r="E223" s="28">
        <f t="shared" ref="E223:F223" si="827">E224+E231</f>
        <v>0</v>
      </c>
      <c r="F223" s="28">
        <f t="shared" si="827"/>
        <v>940</v>
      </c>
      <c r="G223" s="28">
        <f t="shared" ref="G223:H223" si="828">G224+G231</f>
        <v>0</v>
      </c>
      <c r="H223" s="28">
        <f t="shared" si="828"/>
        <v>940</v>
      </c>
      <c r="I223" s="29">
        <f t="shared" ref="I223:J223" si="829">I224+I231</f>
        <v>0</v>
      </c>
      <c r="J223" s="28">
        <f t="shared" si="829"/>
        <v>940</v>
      </c>
      <c r="K223" s="28">
        <f t="shared" ref="K223:L223" si="830">K224+K231</f>
        <v>0</v>
      </c>
      <c r="L223" s="28">
        <f t="shared" si="830"/>
        <v>940</v>
      </c>
      <c r="M223" s="28">
        <f t="shared" ref="M223:V223" si="831">M224+M231</f>
        <v>940</v>
      </c>
      <c r="N223" s="28">
        <f t="shared" ref="N223:P223" si="832">N224+N231</f>
        <v>0</v>
      </c>
      <c r="O223" s="28">
        <f t="shared" ref="O223:R223" si="833">O224+O231</f>
        <v>940</v>
      </c>
      <c r="P223" s="28">
        <f t="shared" si="832"/>
        <v>0</v>
      </c>
      <c r="Q223" s="28">
        <f t="shared" si="833"/>
        <v>940</v>
      </c>
      <c r="R223" s="28">
        <f t="shared" si="833"/>
        <v>0</v>
      </c>
      <c r="S223" s="28">
        <f t="shared" ref="S223:T223" si="834">S224+S231</f>
        <v>940</v>
      </c>
      <c r="T223" s="28">
        <f t="shared" si="834"/>
        <v>0</v>
      </c>
      <c r="U223" s="28">
        <f t="shared" ref="U223" si="835">U224+U231</f>
        <v>940</v>
      </c>
      <c r="V223" s="28">
        <f t="shared" si="831"/>
        <v>940</v>
      </c>
      <c r="W223" s="28">
        <f t="shared" ref="W223:Z223" si="836">W224+W231</f>
        <v>0</v>
      </c>
      <c r="X223" s="28">
        <f t="shared" ref="X223" si="837">X224+X231</f>
        <v>940</v>
      </c>
      <c r="Y223" s="28">
        <f t="shared" si="836"/>
        <v>0</v>
      </c>
      <c r="Z223" s="28">
        <f t="shared" si="836"/>
        <v>940</v>
      </c>
      <c r="AA223" s="28">
        <f t="shared" ref="AA223:AB223" si="838">AA224+AA231</f>
        <v>0</v>
      </c>
      <c r="AB223" s="28">
        <f t="shared" si="838"/>
        <v>940</v>
      </c>
      <c r="AC223" s="28">
        <f t="shared" ref="AC223:AD223" si="839">AC224+AC231</f>
        <v>0</v>
      </c>
      <c r="AD223" s="28">
        <f t="shared" si="839"/>
        <v>940</v>
      </c>
    </row>
    <row r="224" spans="1:30" outlineLevel="5" x14ac:dyDescent="0.2">
      <c r="A224" s="26" t="s">
        <v>100</v>
      </c>
      <c r="B224" s="26"/>
      <c r="C224" s="27" t="s">
        <v>101</v>
      </c>
      <c r="D224" s="28">
        <f>D225+D227+D229</f>
        <v>920</v>
      </c>
      <c r="E224" s="28">
        <f t="shared" ref="E224:F224" si="840">E225+E227+E229</f>
        <v>0</v>
      </c>
      <c r="F224" s="28">
        <f t="shared" si="840"/>
        <v>920</v>
      </c>
      <c r="G224" s="28">
        <f t="shared" ref="G224:H224" si="841">G225+G227+G229</f>
        <v>0</v>
      </c>
      <c r="H224" s="28">
        <f t="shared" si="841"/>
        <v>920</v>
      </c>
      <c r="I224" s="29">
        <f t="shared" ref="I224:J224" si="842">I225+I227+I229</f>
        <v>0</v>
      </c>
      <c r="J224" s="28">
        <f t="shared" si="842"/>
        <v>920</v>
      </c>
      <c r="K224" s="28">
        <f t="shared" ref="K224:L224" si="843">K225+K227+K229</f>
        <v>0</v>
      </c>
      <c r="L224" s="28">
        <f t="shared" si="843"/>
        <v>920</v>
      </c>
      <c r="M224" s="28">
        <f t="shared" ref="M224:V224" si="844">M225+M227+M229</f>
        <v>920</v>
      </c>
      <c r="N224" s="28">
        <f t="shared" ref="N224:P224" si="845">N225+N227+N229</f>
        <v>0</v>
      </c>
      <c r="O224" s="28">
        <f t="shared" ref="O224:R224" si="846">O225+O227+O229</f>
        <v>920</v>
      </c>
      <c r="P224" s="28">
        <f t="shared" si="845"/>
        <v>0</v>
      </c>
      <c r="Q224" s="28">
        <f t="shared" si="846"/>
        <v>920</v>
      </c>
      <c r="R224" s="28">
        <f t="shared" si="846"/>
        <v>0</v>
      </c>
      <c r="S224" s="28">
        <f t="shared" ref="S224:T224" si="847">S225+S227+S229</f>
        <v>920</v>
      </c>
      <c r="T224" s="28">
        <f t="shared" si="847"/>
        <v>0</v>
      </c>
      <c r="U224" s="28">
        <f t="shared" ref="U224" si="848">U225+U227+U229</f>
        <v>920</v>
      </c>
      <c r="V224" s="28">
        <f t="shared" si="844"/>
        <v>920</v>
      </c>
      <c r="W224" s="28">
        <f t="shared" ref="W224:Z224" si="849">W225+W227+W229</f>
        <v>0</v>
      </c>
      <c r="X224" s="28">
        <f t="shared" ref="X224" si="850">X225+X227+X229</f>
        <v>920</v>
      </c>
      <c r="Y224" s="28">
        <f t="shared" si="849"/>
        <v>0</v>
      </c>
      <c r="Z224" s="28">
        <f t="shared" si="849"/>
        <v>920</v>
      </c>
      <c r="AA224" s="28">
        <f t="shared" ref="AA224:AB224" si="851">AA225+AA227+AA229</f>
        <v>0</v>
      </c>
      <c r="AB224" s="28">
        <f t="shared" si="851"/>
        <v>920</v>
      </c>
      <c r="AC224" s="28">
        <f t="shared" ref="AC224:AD224" si="852">AC225+AC227+AC229</f>
        <v>0</v>
      </c>
      <c r="AD224" s="28">
        <f t="shared" si="852"/>
        <v>920</v>
      </c>
    </row>
    <row r="225" spans="1:30" outlineLevel="7" x14ac:dyDescent="0.2">
      <c r="A225" s="26" t="s">
        <v>102</v>
      </c>
      <c r="B225" s="26"/>
      <c r="C225" s="27" t="s">
        <v>103</v>
      </c>
      <c r="D225" s="28">
        <f>D226</f>
        <v>600</v>
      </c>
      <c r="E225" s="28">
        <f t="shared" ref="E225:L225" si="853">E226</f>
        <v>0</v>
      </c>
      <c r="F225" s="28">
        <f t="shared" si="853"/>
        <v>600</v>
      </c>
      <c r="G225" s="28">
        <f t="shared" si="853"/>
        <v>0</v>
      </c>
      <c r="H225" s="28">
        <f t="shared" si="853"/>
        <v>600</v>
      </c>
      <c r="I225" s="29">
        <f t="shared" si="853"/>
        <v>0</v>
      </c>
      <c r="J225" s="28">
        <f t="shared" si="853"/>
        <v>600</v>
      </c>
      <c r="K225" s="28">
        <f t="shared" si="853"/>
        <v>0</v>
      </c>
      <c r="L225" s="28">
        <f t="shared" si="853"/>
        <v>600</v>
      </c>
      <c r="M225" s="28">
        <f t="shared" ref="M225:V225" si="854">M226</f>
        <v>600</v>
      </c>
      <c r="N225" s="28">
        <f t="shared" ref="N225:T225" si="855">N226</f>
        <v>0</v>
      </c>
      <c r="O225" s="28">
        <f t="shared" ref="O225:U225" si="856">O226</f>
        <v>600</v>
      </c>
      <c r="P225" s="28">
        <f t="shared" si="855"/>
        <v>0</v>
      </c>
      <c r="Q225" s="28">
        <f t="shared" si="856"/>
        <v>600</v>
      </c>
      <c r="R225" s="28">
        <f t="shared" si="855"/>
        <v>0</v>
      </c>
      <c r="S225" s="28">
        <f t="shared" si="856"/>
        <v>600</v>
      </c>
      <c r="T225" s="28">
        <f t="shared" si="855"/>
        <v>0</v>
      </c>
      <c r="U225" s="28">
        <f t="shared" si="856"/>
        <v>600</v>
      </c>
      <c r="V225" s="28">
        <f t="shared" si="854"/>
        <v>600</v>
      </c>
      <c r="W225" s="28">
        <f t="shared" ref="W225:AC225" si="857">W226</f>
        <v>0</v>
      </c>
      <c r="X225" s="28">
        <f t="shared" ref="X225:AD225" si="858">X226</f>
        <v>600</v>
      </c>
      <c r="Y225" s="28">
        <f t="shared" si="857"/>
        <v>0</v>
      </c>
      <c r="Z225" s="28">
        <f t="shared" si="858"/>
        <v>600</v>
      </c>
      <c r="AA225" s="28">
        <f t="shared" si="857"/>
        <v>0</v>
      </c>
      <c r="AB225" s="28">
        <f t="shared" si="858"/>
        <v>600</v>
      </c>
      <c r="AC225" s="28">
        <f t="shared" si="857"/>
        <v>0</v>
      </c>
      <c r="AD225" s="28">
        <f t="shared" si="858"/>
        <v>600</v>
      </c>
    </row>
    <row r="226" spans="1:30" ht="31.5" outlineLevel="5" x14ac:dyDescent="0.2">
      <c r="A226" s="30" t="s">
        <v>102</v>
      </c>
      <c r="B226" s="30" t="s">
        <v>6</v>
      </c>
      <c r="C226" s="38" t="s">
        <v>7</v>
      </c>
      <c r="D226" s="32">
        <v>600</v>
      </c>
      <c r="E226" s="32"/>
      <c r="F226" s="32">
        <f>SUM(D226:E226)</f>
        <v>600</v>
      </c>
      <c r="G226" s="32"/>
      <c r="H226" s="32">
        <f>SUM(F226:G226)</f>
        <v>600</v>
      </c>
      <c r="I226" s="33"/>
      <c r="J226" s="32">
        <f>SUM(H226:I226)</f>
        <v>600</v>
      </c>
      <c r="K226" s="32"/>
      <c r="L226" s="32">
        <f>SUM(J226:K226)</f>
        <v>600</v>
      </c>
      <c r="M226" s="34">
        <v>600</v>
      </c>
      <c r="N226" s="32"/>
      <c r="O226" s="32">
        <f>SUM(M226:N226)</f>
        <v>600</v>
      </c>
      <c r="P226" s="32"/>
      <c r="Q226" s="32">
        <f>SUM(O226:P226)</f>
        <v>600</v>
      </c>
      <c r="R226" s="32"/>
      <c r="S226" s="32">
        <f>SUM(Q226:R226)</f>
        <v>600</v>
      </c>
      <c r="T226" s="32"/>
      <c r="U226" s="32">
        <f>SUM(S226:T226)</f>
        <v>600</v>
      </c>
      <c r="V226" s="34">
        <v>600</v>
      </c>
      <c r="W226" s="32"/>
      <c r="X226" s="32">
        <f>SUM(V226:W226)</f>
        <v>600</v>
      </c>
      <c r="Y226" s="32"/>
      <c r="Z226" s="32">
        <f>SUM(X226:Y226)</f>
        <v>600</v>
      </c>
      <c r="AA226" s="32"/>
      <c r="AB226" s="32">
        <f>SUM(Z226:AA226)</f>
        <v>600</v>
      </c>
      <c r="AC226" s="32"/>
      <c r="AD226" s="32">
        <f>SUM(AB226:AC226)</f>
        <v>600</v>
      </c>
    </row>
    <row r="227" spans="1:30" ht="31.5" outlineLevel="7" x14ac:dyDescent="0.2">
      <c r="A227" s="26" t="s">
        <v>151</v>
      </c>
      <c r="B227" s="26"/>
      <c r="C227" s="27" t="s">
        <v>152</v>
      </c>
      <c r="D227" s="28">
        <f>D228</f>
        <v>150</v>
      </c>
      <c r="E227" s="28">
        <f t="shared" ref="E227:L227" si="859">E228</f>
        <v>0</v>
      </c>
      <c r="F227" s="28">
        <f t="shared" si="859"/>
        <v>150</v>
      </c>
      <c r="G227" s="28">
        <f t="shared" si="859"/>
        <v>0</v>
      </c>
      <c r="H227" s="28">
        <f t="shared" si="859"/>
        <v>150</v>
      </c>
      <c r="I227" s="29">
        <f t="shared" si="859"/>
        <v>0</v>
      </c>
      <c r="J227" s="28">
        <f t="shared" si="859"/>
        <v>150</v>
      </c>
      <c r="K227" s="28">
        <f t="shared" si="859"/>
        <v>0</v>
      </c>
      <c r="L227" s="28">
        <f t="shared" si="859"/>
        <v>150</v>
      </c>
      <c r="M227" s="28">
        <f t="shared" ref="M227:V227" si="860">M228</f>
        <v>150</v>
      </c>
      <c r="N227" s="28">
        <f t="shared" ref="N227:T227" si="861">N228</f>
        <v>0</v>
      </c>
      <c r="O227" s="28">
        <f t="shared" ref="O227:U227" si="862">O228</f>
        <v>150</v>
      </c>
      <c r="P227" s="28">
        <f t="shared" si="861"/>
        <v>0</v>
      </c>
      <c r="Q227" s="28">
        <f t="shared" si="862"/>
        <v>150</v>
      </c>
      <c r="R227" s="28">
        <f t="shared" si="861"/>
        <v>0</v>
      </c>
      <c r="S227" s="28">
        <f t="shared" si="862"/>
        <v>150</v>
      </c>
      <c r="T227" s="28">
        <f t="shared" si="861"/>
        <v>0</v>
      </c>
      <c r="U227" s="28">
        <f t="shared" si="862"/>
        <v>150</v>
      </c>
      <c r="V227" s="28">
        <f t="shared" si="860"/>
        <v>150</v>
      </c>
      <c r="W227" s="28">
        <f t="shared" ref="W227:AC227" si="863">W228</f>
        <v>0</v>
      </c>
      <c r="X227" s="28">
        <f t="shared" ref="X227:AD227" si="864">X228</f>
        <v>150</v>
      </c>
      <c r="Y227" s="28">
        <f t="shared" si="863"/>
        <v>0</v>
      </c>
      <c r="Z227" s="28">
        <f t="shared" si="864"/>
        <v>150</v>
      </c>
      <c r="AA227" s="28">
        <f t="shared" si="863"/>
        <v>0</v>
      </c>
      <c r="AB227" s="28">
        <f t="shared" si="864"/>
        <v>150</v>
      </c>
      <c r="AC227" s="28">
        <f t="shared" si="863"/>
        <v>0</v>
      </c>
      <c r="AD227" s="28">
        <f t="shared" si="864"/>
        <v>150</v>
      </c>
    </row>
    <row r="228" spans="1:30" ht="31.5" outlineLevel="5" x14ac:dyDescent="0.2">
      <c r="A228" s="30" t="s">
        <v>151</v>
      </c>
      <c r="B228" s="30" t="s">
        <v>6</v>
      </c>
      <c r="C228" s="38" t="s">
        <v>7</v>
      </c>
      <c r="D228" s="32">
        <v>150</v>
      </c>
      <c r="E228" s="32"/>
      <c r="F228" s="32">
        <f>SUM(D228:E228)</f>
        <v>150</v>
      </c>
      <c r="G228" s="32"/>
      <c r="H228" s="32">
        <f>SUM(F228:G228)</f>
        <v>150</v>
      </c>
      <c r="I228" s="33"/>
      <c r="J228" s="32">
        <f>SUM(H228:I228)</f>
        <v>150</v>
      </c>
      <c r="K228" s="32"/>
      <c r="L228" s="32">
        <f>SUM(J228:K228)</f>
        <v>150</v>
      </c>
      <c r="M228" s="32">
        <v>150</v>
      </c>
      <c r="N228" s="32"/>
      <c r="O228" s="32">
        <f>SUM(M228:N228)</f>
        <v>150</v>
      </c>
      <c r="P228" s="32"/>
      <c r="Q228" s="32">
        <f>SUM(O228:P228)</f>
        <v>150</v>
      </c>
      <c r="R228" s="32"/>
      <c r="S228" s="32">
        <f>SUM(Q228:R228)</f>
        <v>150</v>
      </c>
      <c r="T228" s="32"/>
      <c r="U228" s="32">
        <f>SUM(S228:T228)</f>
        <v>150</v>
      </c>
      <c r="V228" s="32">
        <v>150</v>
      </c>
      <c r="W228" s="32"/>
      <c r="X228" s="32">
        <f>SUM(V228:W228)</f>
        <v>150</v>
      </c>
      <c r="Y228" s="32"/>
      <c r="Z228" s="32">
        <f>SUM(X228:Y228)</f>
        <v>150</v>
      </c>
      <c r="AA228" s="32"/>
      <c r="AB228" s="32">
        <f>SUM(Z228:AA228)</f>
        <v>150</v>
      </c>
      <c r="AC228" s="32"/>
      <c r="AD228" s="32">
        <f>SUM(AB228:AC228)</f>
        <v>150</v>
      </c>
    </row>
    <row r="229" spans="1:30" outlineLevel="7" x14ac:dyDescent="0.2">
      <c r="A229" s="26" t="s">
        <v>153</v>
      </c>
      <c r="B229" s="26"/>
      <c r="C229" s="27" t="s">
        <v>648</v>
      </c>
      <c r="D229" s="28">
        <f>D230</f>
        <v>170</v>
      </c>
      <c r="E229" s="28">
        <f t="shared" ref="E229:L229" si="865">E230</f>
        <v>0</v>
      </c>
      <c r="F229" s="28">
        <f t="shared" si="865"/>
        <v>170</v>
      </c>
      <c r="G229" s="28">
        <f t="shared" si="865"/>
        <v>0</v>
      </c>
      <c r="H229" s="28">
        <f t="shared" si="865"/>
        <v>170</v>
      </c>
      <c r="I229" s="29">
        <f t="shared" si="865"/>
        <v>0</v>
      </c>
      <c r="J229" s="28">
        <f t="shared" si="865"/>
        <v>170</v>
      </c>
      <c r="K229" s="28">
        <f t="shared" si="865"/>
        <v>0</v>
      </c>
      <c r="L229" s="28">
        <f t="shared" si="865"/>
        <v>170</v>
      </c>
      <c r="M229" s="28">
        <f t="shared" ref="M229:V229" si="866">M230</f>
        <v>170</v>
      </c>
      <c r="N229" s="28">
        <f t="shared" ref="N229:T229" si="867">N230</f>
        <v>0</v>
      </c>
      <c r="O229" s="28">
        <f t="shared" ref="O229:U229" si="868">O230</f>
        <v>170</v>
      </c>
      <c r="P229" s="28">
        <f t="shared" si="867"/>
        <v>0</v>
      </c>
      <c r="Q229" s="28">
        <f t="shared" si="868"/>
        <v>170</v>
      </c>
      <c r="R229" s="28">
        <f t="shared" si="867"/>
        <v>0</v>
      </c>
      <c r="S229" s="28">
        <f t="shared" si="868"/>
        <v>170</v>
      </c>
      <c r="T229" s="28">
        <f t="shared" si="867"/>
        <v>0</v>
      </c>
      <c r="U229" s="28">
        <f t="shared" si="868"/>
        <v>170</v>
      </c>
      <c r="V229" s="28">
        <f t="shared" si="866"/>
        <v>170</v>
      </c>
      <c r="W229" s="28">
        <f t="shared" ref="W229:AC229" si="869">W230</f>
        <v>0</v>
      </c>
      <c r="X229" s="28">
        <f t="shared" ref="X229:AD229" si="870">X230</f>
        <v>170</v>
      </c>
      <c r="Y229" s="28">
        <f t="shared" si="869"/>
        <v>0</v>
      </c>
      <c r="Z229" s="28">
        <f t="shared" si="870"/>
        <v>170</v>
      </c>
      <c r="AA229" s="28">
        <f t="shared" si="869"/>
        <v>0</v>
      </c>
      <c r="AB229" s="28">
        <f t="shared" si="870"/>
        <v>170</v>
      </c>
      <c r="AC229" s="28">
        <f t="shared" si="869"/>
        <v>0</v>
      </c>
      <c r="AD229" s="28">
        <f t="shared" si="870"/>
        <v>170</v>
      </c>
    </row>
    <row r="230" spans="1:30" ht="30.75" customHeight="1" outlineLevel="5" x14ac:dyDescent="0.2">
      <c r="A230" s="30" t="s">
        <v>153</v>
      </c>
      <c r="B230" s="30" t="s">
        <v>6</v>
      </c>
      <c r="C230" s="38" t="s">
        <v>7</v>
      </c>
      <c r="D230" s="32">
        <v>170</v>
      </c>
      <c r="E230" s="32"/>
      <c r="F230" s="32">
        <f>SUM(D230:E230)</f>
        <v>170</v>
      </c>
      <c r="G230" s="32"/>
      <c r="H230" s="32">
        <f>SUM(F230:G230)</f>
        <v>170</v>
      </c>
      <c r="I230" s="33"/>
      <c r="J230" s="32">
        <f>SUM(H230:I230)</f>
        <v>170</v>
      </c>
      <c r="K230" s="32"/>
      <c r="L230" s="32">
        <f>SUM(J230:K230)</f>
        <v>170</v>
      </c>
      <c r="M230" s="34">
        <v>170</v>
      </c>
      <c r="N230" s="32"/>
      <c r="O230" s="32">
        <f>SUM(M230:N230)</f>
        <v>170</v>
      </c>
      <c r="P230" s="32"/>
      <c r="Q230" s="32">
        <f>SUM(O230:P230)</f>
        <v>170</v>
      </c>
      <c r="R230" s="32"/>
      <c r="S230" s="32">
        <f>SUM(Q230:R230)</f>
        <v>170</v>
      </c>
      <c r="T230" s="32"/>
      <c r="U230" s="32">
        <f>SUM(S230:T230)</f>
        <v>170</v>
      </c>
      <c r="V230" s="34">
        <v>170</v>
      </c>
      <c r="W230" s="32"/>
      <c r="X230" s="32">
        <f>SUM(V230:W230)</f>
        <v>170</v>
      </c>
      <c r="Y230" s="32"/>
      <c r="Z230" s="32">
        <f>SUM(X230:Y230)</f>
        <v>170</v>
      </c>
      <c r="AA230" s="32"/>
      <c r="AB230" s="32">
        <f>SUM(Z230:AA230)</f>
        <v>170</v>
      </c>
      <c r="AC230" s="32"/>
      <c r="AD230" s="32">
        <f>SUM(AB230:AC230)</f>
        <v>170</v>
      </c>
    </row>
    <row r="231" spans="1:30" ht="31.5" outlineLevel="7" x14ac:dyDescent="0.2">
      <c r="A231" s="26" t="s">
        <v>154</v>
      </c>
      <c r="B231" s="26"/>
      <c r="C231" s="27" t="s">
        <v>155</v>
      </c>
      <c r="D231" s="28">
        <f t="shared" ref="D231:AC232" si="871">D232</f>
        <v>20</v>
      </c>
      <c r="E231" s="28">
        <f t="shared" si="871"/>
        <v>0</v>
      </c>
      <c r="F231" s="28">
        <f t="shared" si="871"/>
        <v>20</v>
      </c>
      <c r="G231" s="28">
        <f t="shared" si="871"/>
        <v>0</v>
      </c>
      <c r="H231" s="28">
        <f t="shared" si="871"/>
        <v>20</v>
      </c>
      <c r="I231" s="29">
        <f t="shared" si="871"/>
        <v>0</v>
      </c>
      <c r="J231" s="28">
        <f t="shared" si="871"/>
        <v>20</v>
      </c>
      <c r="K231" s="28">
        <f t="shared" si="871"/>
        <v>0</v>
      </c>
      <c r="L231" s="28">
        <f t="shared" si="871"/>
        <v>20</v>
      </c>
      <c r="M231" s="28">
        <f t="shared" si="871"/>
        <v>20</v>
      </c>
      <c r="N231" s="28">
        <f t="shared" si="871"/>
        <v>0</v>
      </c>
      <c r="O231" s="28">
        <f t="shared" si="871"/>
        <v>20</v>
      </c>
      <c r="P231" s="28">
        <f t="shared" si="871"/>
        <v>0</v>
      </c>
      <c r="Q231" s="28">
        <f t="shared" si="871"/>
        <v>20</v>
      </c>
      <c r="R231" s="28">
        <f t="shared" si="871"/>
        <v>0</v>
      </c>
      <c r="S231" s="28">
        <f t="shared" si="871"/>
        <v>20</v>
      </c>
      <c r="T231" s="28">
        <f t="shared" si="871"/>
        <v>0</v>
      </c>
      <c r="U231" s="28">
        <f t="shared" si="871"/>
        <v>20</v>
      </c>
      <c r="V231" s="28">
        <f t="shared" si="871"/>
        <v>20</v>
      </c>
      <c r="W231" s="28">
        <f t="shared" si="871"/>
        <v>0</v>
      </c>
      <c r="X231" s="28">
        <f t="shared" si="871"/>
        <v>20</v>
      </c>
      <c r="Y231" s="28">
        <f t="shared" si="871"/>
        <v>0</v>
      </c>
      <c r="Z231" s="28">
        <f t="shared" si="871"/>
        <v>20</v>
      </c>
      <c r="AA231" s="28">
        <f t="shared" si="871"/>
        <v>0</v>
      </c>
      <c r="AB231" s="28">
        <f t="shared" ref="AA231:AD232" si="872">AB232</f>
        <v>20</v>
      </c>
      <c r="AC231" s="28">
        <f t="shared" si="871"/>
        <v>0</v>
      </c>
      <c r="AD231" s="28">
        <f t="shared" si="872"/>
        <v>20</v>
      </c>
    </row>
    <row r="232" spans="1:30" outlineLevel="5" x14ac:dyDescent="0.2">
      <c r="A232" s="26" t="s">
        <v>156</v>
      </c>
      <c r="B232" s="26"/>
      <c r="C232" s="27" t="s">
        <v>157</v>
      </c>
      <c r="D232" s="28">
        <f>D233</f>
        <v>20</v>
      </c>
      <c r="E232" s="28">
        <f t="shared" si="871"/>
        <v>0</v>
      </c>
      <c r="F232" s="28">
        <f t="shared" si="871"/>
        <v>20</v>
      </c>
      <c r="G232" s="28">
        <f t="shared" si="871"/>
        <v>0</v>
      </c>
      <c r="H232" s="28">
        <f t="shared" si="871"/>
        <v>20</v>
      </c>
      <c r="I232" s="29">
        <f t="shared" si="871"/>
        <v>0</v>
      </c>
      <c r="J232" s="28">
        <f t="shared" si="871"/>
        <v>20</v>
      </c>
      <c r="K232" s="28">
        <f t="shared" si="871"/>
        <v>0</v>
      </c>
      <c r="L232" s="28">
        <f t="shared" si="871"/>
        <v>20</v>
      </c>
      <c r="M232" s="28">
        <f t="shared" si="871"/>
        <v>20</v>
      </c>
      <c r="N232" s="28">
        <f t="shared" si="871"/>
        <v>0</v>
      </c>
      <c r="O232" s="28">
        <f t="shared" si="871"/>
        <v>20</v>
      </c>
      <c r="P232" s="28">
        <f t="shared" si="871"/>
        <v>0</v>
      </c>
      <c r="Q232" s="28">
        <f t="shared" si="871"/>
        <v>20</v>
      </c>
      <c r="R232" s="28">
        <f t="shared" si="871"/>
        <v>0</v>
      </c>
      <c r="S232" s="28">
        <f t="shared" si="871"/>
        <v>20</v>
      </c>
      <c r="T232" s="28">
        <f t="shared" si="871"/>
        <v>0</v>
      </c>
      <c r="U232" s="28">
        <f t="shared" si="871"/>
        <v>20</v>
      </c>
      <c r="V232" s="28">
        <f t="shared" si="871"/>
        <v>20</v>
      </c>
      <c r="W232" s="28">
        <f t="shared" si="871"/>
        <v>0</v>
      </c>
      <c r="X232" s="28">
        <f t="shared" si="871"/>
        <v>20</v>
      </c>
      <c r="Y232" s="28">
        <f t="shared" si="871"/>
        <v>0</v>
      </c>
      <c r="Z232" s="28">
        <f t="shared" si="871"/>
        <v>20</v>
      </c>
      <c r="AA232" s="28">
        <f t="shared" si="872"/>
        <v>0</v>
      </c>
      <c r="AB232" s="28">
        <f t="shared" si="872"/>
        <v>20</v>
      </c>
      <c r="AC232" s="28">
        <f t="shared" si="872"/>
        <v>0</v>
      </c>
      <c r="AD232" s="28">
        <f t="shared" si="872"/>
        <v>20</v>
      </c>
    </row>
    <row r="233" spans="1:30" ht="31.5" outlineLevel="7" x14ac:dyDescent="0.2">
      <c r="A233" s="30" t="s">
        <v>156</v>
      </c>
      <c r="B233" s="30" t="s">
        <v>6</v>
      </c>
      <c r="C233" s="38" t="s">
        <v>7</v>
      </c>
      <c r="D233" s="32">
        <v>20</v>
      </c>
      <c r="E233" s="32"/>
      <c r="F233" s="32">
        <f>SUM(D233:E233)</f>
        <v>20</v>
      </c>
      <c r="G233" s="32"/>
      <c r="H233" s="32">
        <f>SUM(F233:G233)</f>
        <v>20</v>
      </c>
      <c r="I233" s="33"/>
      <c r="J233" s="32">
        <f>SUM(H233:I233)</f>
        <v>20</v>
      </c>
      <c r="K233" s="32"/>
      <c r="L233" s="32">
        <f>SUM(J233:K233)</f>
        <v>20</v>
      </c>
      <c r="M233" s="32">
        <v>20</v>
      </c>
      <c r="N233" s="32"/>
      <c r="O233" s="32">
        <f>SUM(M233:N233)</f>
        <v>20</v>
      </c>
      <c r="P233" s="32"/>
      <c r="Q233" s="32">
        <f>SUM(O233:P233)</f>
        <v>20</v>
      </c>
      <c r="R233" s="32"/>
      <c r="S233" s="32">
        <f>SUM(Q233:R233)</f>
        <v>20</v>
      </c>
      <c r="T233" s="32"/>
      <c r="U233" s="32">
        <f>SUM(S233:T233)</f>
        <v>20</v>
      </c>
      <c r="V233" s="32">
        <v>20</v>
      </c>
      <c r="W233" s="32"/>
      <c r="X233" s="32">
        <f>SUM(V233:W233)</f>
        <v>20</v>
      </c>
      <c r="Y233" s="32"/>
      <c r="Z233" s="32">
        <f>SUM(X233:Y233)</f>
        <v>20</v>
      </c>
      <c r="AA233" s="32"/>
      <c r="AB233" s="32">
        <f>SUM(Z233:AA233)</f>
        <v>20</v>
      </c>
      <c r="AC233" s="32"/>
      <c r="AD233" s="32">
        <f>SUM(AB233:AC233)</f>
        <v>20</v>
      </c>
    </row>
    <row r="234" spans="1:30" ht="55.5" customHeight="1" outlineLevel="4" x14ac:dyDescent="0.2">
      <c r="A234" s="26" t="s">
        <v>66</v>
      </c>
      <c r="B234" s="26"/>
      <c r="C234" s="27" t="s">
        <v>649</v>
      </c>
      <c r="D234" s="28">
        <f t="shared" ref="D234:AC235" si="873">D235</f>
        <v>36673.199999999997</v>
      </c>
      <c r="E234" s="28">
        <f t="shared" si="873"/>
        <v>4231.3999999999996</v>
      </c>
      <c r="F234" s="28">
        <f t="shared" si="873"/>
        <v>40904.6</v>
      </c>
      <c r="G234" s="28">
        <f t="shared" si="873"/>
        <v>3008.2</v>
      </c>
      <c r="H234" s="28">
        <f t="shared" si="873"/>
        <v>43912.799999999996</v>
      </c>
      <c r="I234" s="29">
        <f t="shared" si="873"/>
        <v>1696.2</v>
      </c>
      <c r="J234" s="28">
        <f t="shared" si="873"/>
        <v>45608.999999999993</v>
      </c>
      <c r="K234" s="28">
        <f t="shared" si="873"/>
        <v>0</v>
      </c>
      <c r="L234" s="28">
        <f t="shared" si="873"/>
        <v>45608.999999999993</v>
      </c>
      <c r="M234" s="28">
        <f t="shared" si="873"/>
        <v>44794.899999999994</v>
      </c>
      <c r="N234" s="28">
        <f t="shared" si="873"/>
        <v>4231.3999999999996</v>
      </c>
      <c r="O234" s="28">
        <f t="shared" si="873"/>
        <v>49026.299999999996</v>
      </c>
      <c r="P234" s="28">
        <f t="shared" si="873"/>
        <v>0</v>
      </c>
      <c r="Q234" s="28">
        <f t="shared" si="873"/>
        <v>49026.299999999996</v>
      </c>
      <c r="R234" s="28">
        <f t="shared" si="873"/>
        <v>0</v>
      </c>
      <c r="S234" s="28">
        <f t="shared" si="873"/>
        <v>49026.299999999996</v>
      </c>
      <c r="T234" s="28">
        <f t="shared" si="873"/>
        <v>0</v>
      </c>
      <c r="U234" s="28">
        <f t="shared" si="873"/>
        <v>49026.299999999996</v>
      </c>
      <c r="V234" s="28">
        <f t="shared" si="873"/>
        <v>35794.899999999994</v>
      </c>
      <c r="W234" s="28">
        <f t="shared" si="873"/>
        <v>4231.3999999999996</v>
      </c>
      <c r="X234" s="28">
        <f t="shared" si="873"/>
        <v>40026.299999999996</v>
      </c>
      <c r="Y234" s="28">
        <f t="shared" si="873"/>
        <v>0</v>
      </c>
      <c r="Z234" s="28">
        <f t="shared" si="873"/>
        <v>40026.299999999996</v>
      </c>
      <c r="AA234" s="28">
        <f t="shared" si="873"/>
        <v>0</v>
      </c>
      <c r="AB234" s="28">
        <f t="shared" ref="AA234:AD235" si="874">AB235</f>
        <v>40026.299999999996</v>
      </c>
      <c r="AC234" s="28">
        <f t="shared" si="873"/>
        <v>0</v>
      </c>
      <c r="AD234" s="28">
        <f t="shared" si="874"/>
        <v>40026.299999999996</v>
      </c>
    </row>
    <row r="235" spans="1:30" ht="31.5" outlineLevel="5" x14ac:dyDescent="0.2">
      <c r="A235" s="26" t="s">
        <v>67</v>
      </c>
      <c r="B235" s="26"/>
      <c r="C235" s="27" t="s">
        <v>26</v>
      </c>
      <c r="D235" s="28">
        <f t="shared" si="873"/>
        <v>36673.199999999997</v>
      </c>
      <c r="E235" s="28">
        <f t="shared" si="873"/>
        <v>4231.3999999999996</v>
      </c>
      <c r="F235" s="28">
        <f t="shared" si="873"/>
        <v>40904.6</v>
      </c>
      <c r="G235" s="28">
        <f t="shared" si="873"/>
        <v>3008.2</v>
      </c>
      <c r="H235" s="28">
        <f t="shared" si="873"/>
        <v>43912.799999999996</v>
      </c>
      <c r="I235" s="29">
        <f t="shared" si="873"/>
        <v>1696.2</v>
      </c>
      <c r="J235" s="28">
        <f t="shared" si="873"/>
        <v>45608.999999999993</v>
      </c>
      <c r="K235" s="28">
        <f t="shared" si="873"/>
        <v>0</v>
      </c>
      <c r="L235" s="28">
        <f t="shared" si="873"/>
        <v>45608.999999999993</v>
      </c>
      <c r="M235" s="28">
        <f t="shared" si="873"/>
        <v>44794.899999999994</v>
      </c>
      <c r="N235" s="28">
        <f t="shared" si="873"/>
        <v>4231.3999999999996</v>
      </c>
      <c r="O235" s="28">
        <f t="shared" si="873"/>
        <v>49026.299999999996</v>
      </c>
      <c r="P235" s="28">
        <f t="shared" si="873"/>
        <v>0</v>
      </c>
      <c r="Q235" s="28">
        <f t="shared" si="873"/>
        <v>49026.299999999996</v>
      </c>
      <c r="R235" s="28">
        <f t="shared" si="873"/>
        <v>0</v>
      </c>
      <c r="S235" s="28">
        <f t="shared" si="873"/>
        <v>49026.299999999996</v>
      </c>
      <c r="T235" s="28">
        <f t="shared" si="873"/>
        <v>0</v>
      </c>
      <c r="U235" s="28">
        <f t="shared" si="873"/>
        <v>49026.299999999996</v>
      </c>
      <c r="V235" s="28">
        <f t="shared" si="873"/>
        <v>35794.899999999994</v>
      </c>
      <c r="W235" s="28">
        <f t="shared" si="873"/>
        <v>4231.3999999999996</v>
      </c>
      <c r="X235" s="28">
        <f t="shared" si="873"/>
        <v>40026.299999999996</v>
      </c>
      <c r="Y235" s="28">
        <f t="shared" si="873"/>
        <v>0</v>
      </c>
      <c r="Z235" s="28">
        <f t="shared" si="873"/>
        <v>40026.299999999996</v>
      </c>
      <c r="AA235" s="28">
        <f t="shared" si="874"/>
        <v>0</v>
      </c>
      <c r="AB235" s="28">
        <f t="shared" si="874"/>
        <v>40026.299999999996</v>
      </c>
      <c r="AC235" s="28">
        <f t="shared" si="874"/>
        <v>0</v>
      </c>
      <c r="AD235" s="28">
        <f t="shared" si="874"/>
        <v>40026.299999999996</v>
      </c>
    </row>
    <row r="236" spans="1:30" outlineLevel="7" x14ac:dyDescent="0.2">
      <c r="A236" s="26" t="s">
        <v>68</v>
      </c>
      <c r="B236" s="26"/>
      <c r="C236" s="27" t="s">
        <v>69</v>
      </c>
      <c r="D236" s="28">
        <f>D237+D238+D239</f>
        <v>36673.199999999997</v>
      </c>
      <c r="E236" s="28">
        <f t="shared" ref="E236:F236" si="875">E237+E238+E239</f>
        <v>4231.3999999999996</v>
      </c>
      <c r="F236" s="28">
        <f t="shared" si="875"/>
        <v>40904.6</v>
      </c>
      <c r="G236" s="28">
        <f t="shared" ref="G236:H236" si="876">G237+G238+G239</f>
        <v>3008.2</v>
      </c>
      <c r="H236" s="28">
        <f t="shared" si="876"/>
        <v>43912.799999999996</v>
      </c>
      <c r="I236" s="29">
        <f t="shared" ref="I236:J236" si="877">I237+I238+I239</f>
        <v>1696.2</v>
      </c>
      <c r="J236" s="28">
        <f t="shared" si="877"/>
        <v>45608.999999999993</v>
      </c>
      <c r="K236" s="28">
        <f t="shared" ref="K236:L236" si="878">K237+K238+K239</f>
        <v>0</v>
      </c>
      <c r="L236" s="28">
        <f t="shared" si="878"/>
        <v>45608.999999999993</v>
      </c>
      <c r="M236" s="28">
        <f>M237+M238+M239</f>
        <v>44794.899999999994</v>
      </c>
      <c r="N236" s="28">
        <f t="shared" ref="N236:P236" si="879">N237+N238+N239</f>
        <v>4231.3999999999996</v>
      </c>
      <c r="O236" s="28">
        <f t="shared" ref="O236:R236" si="880">O237+O238+O239</f>
        <v>49026.299999999996</v>
      </c>
      <c r="P236" s="28">
        <f t="shared" si="879"/>
        <v>0</v>
      </c>
      <c r="Q236" s="28">
        <f t="shared" si="880"/>
        <v>49026.299999999996</v>
      </c>
      <c r="R236" s="28">
        <f t="shared" si="880"/>
        <v>0</v>
      </c>
      <c r="S236" s="28">
        <f t="shared" ref="S236:T236" si="881">S237+S238+S239</f>
        <v>49026.299999999996</v>
      </c>
      <c r="T236" s="28">
        <f t="shared" si="881"/>
        <v>0</v>
      </c>
      <c r="U236" s="28">
        <f t="shared" ref="U236" si="882">U237+U238+U239</f>
        <v>49026.299999999996</v>
      </c>
      <c r="V236" s="28">
        <f>V237+V238+V239</f>
        <v>35794.899999999994</v>
      </c>
      <c r="W236" s="28">
        <f t="shared" ref="W236:Y236" si="883">W237+W238+W239</f>
        <v>4231.3999999999996</v>
      </c>
      <c r="X236" s="28">
        <f t="shared" ref="X236:AA236" si="884">X237+X238+X239</f>
        <v>40026.299999999996</v>
      </c>
      <c r="Y236" s="28">
        <f t="shared" si="883"/>
        <v>0</v>
      </c>
      <c r="Z236" s="28">
        <f t="shared" si="884"/>
        <v>40026.299999999996</v>
      </c>
      <c r="AA236" s="28">
        <f t="shared" si="884"/>
        <v>0</v>
      </c>
      <c r="AB236" s="28">
        <f t="shared" ref="AB236:AC236" si="885">AB237+AB238+AB239</f>
        <v>40026.299999999996</v>
      </c>
      <c r="AC236" s="28">
        <f t="shared" si="885"/>
        <v>0</v>
      </c>
      <c r="AD236" s="28">
        <f t="shared" ref="AD236" si="886">AD237+AD238+AD239</f>
        <v>40026.299999999996</v>
      </c>
    </row>
    <row r="237" spans="1:30" ht="47.25" outlineLevel="7" x14ac:dyDescent="0.2">
      <c r="A237" s="30" t="s">
        <v>68</v>
      </c>
      <c r="B237" s="30" t="s">
        <v>3</v>
      </c>
      <c r="C237" s="38" t="s">
        <v>4</v>
      </c>
      <c r="D237" s="32">
        <v>32266.2</v>
      </c>
      <c r="E237" s="32">
        <v>4231.3999999999996</v>
      </c>
      <c r="F237" s="32">
        <f t="shared" ref="F237:F239" si="887">SUM(D237:E237)</f>
        <v>36497.599999999999</v>
      </c>
      <c r="G237" s="32">
        <f>3000+8.2</f>
        <v>3008.2</v>
      </c>
      <c r="H237" s="32">
        <f t="shared" ref="H237:H239" si="888">SUM(F237:G237)</f>
        <v>39505.799999999996</v>
      </c>
      <c r="I237" s="33">
        <f>746.2+950</f>
        <v>1696.2</v>
      </c>
      <c r="J237" s="32">
        <f t="shared" ref="J237:J239" si="889">SUM(H237:I237)</f>
        <v>41201.999999999993</v>
      </c>
      <c r="K237" s="32"/>
      <c r="L237" s="32">
        <f t="shared" ref="L237:L239" si="890">SUM(J237:K237)</f>
        <v>41201.999999999993</v>
      </c>
      <c r="M237" s="32">
        <v>32266.2</v>
      </c>
      <c r="N237" s="32">
        <v>4231.3999999999996</v>
      </c>
      <c r="O237" s="32">
        <f t="shared" ref="O237:O239" si="891">SUM(M237:N237)</f>
        <v>36497.599999999999</v>
      </c>
      <c r="P237" s="32"/>
      <c r="Q237" s="32">
        <f t="shared" ref="Q237:Q239" si="892">SUM(O237:P237)</f>
        <v>36497.599999999999</v>
      </c>
      <c r="R237" s="32"/>
      <c r="S237" s="32">
        <f t="shared" ref="S237:S239" si="893">SUM(Q237:R237)</f>
        <v>36497.599999999999</v>
      </c>
      <c r="T237" s="32"/>
      <c r="U237" s="32">
        <f t="shared" ref="U237:U239" si="894">SUM(S237:T237)</f>
        <v>36497.599999999999</v>
      </c>
      <c r="V237" s="32">
        <v>32266.2</v>
      </c>
      <c r="W237" s="32">
        <v>4231.3999999999996</v>
      </c>
      <c r="X237" s="32">
        <f t="shared" ref="X237:X239" si="895">SUM(V237:W237)</f>
        <v>36497.599999999999</v>
      </c>
      <c r="Y237" s="32"/>
      <c r="Z237" s="32">
        <f t="shared" ref="Z237:Z239" si="896">SUM(X237:Y237)</f>
        <v>36497.599999999999</v>
      </c>
      <c r="AA237" s="32"/>
      <c r="AB237" s="32">
        <f t="shared" ref="AB237:AB239" si="897">SUM(Z237:AA237)</f>
        <v>36497.599999999999</v>
      </c>
      <c r="AC237" s="32"/>
      <c r="AD237" s="32">
        <f t="shared" ref="AD237:AD239" si="898">SUM(AB237:AC237)</f>
        <v>36497.599999999999</v>
      </c>
    </row>
    <row r="238" spans="1:30" ht="31.5" outlineLevel="4" x14ac:dyDescent="0.2">
      <c r="A238" s="30" t="s">
        <v>68</v>
      </c>
      <c r="B238" s="30" t="s">
        <v>6</v>
      </c>
      <c r="C238" s="38" t="s">
        <v>7</v>
      </c>
      <c r="D238" s="32">
        <v>4350.8</v>
      </c>
      <c r="E238" s="32"/>
      <c r="F238" s="32">
        <f t="shared" si="887"/>
        <v>4350.8</v>
      </c>
      <c r="G238" s="32"/>
      <c r="H238" s="32">
        <f t="shared" si="888"/>
        <v>4350.8</v>
      </c>
      <c r="I238" s="33"/>
      <c r="J238" s="32">
        <f t="shared" si="889"/>
        <v>4350.8</v>
      </c>
      <c r="K238" s="32"/>
      <c r="L238" s="32">
        <f t="shared" si="890"/>
        <v>4350.8</v>
      </c>
      <c r="M238" s="32">
        <v>12472.5</v>
      </c>
      <c r="N238" s="32"/>
      <c r="O238" s="32">
        <f t="shared" si="891"/>
        <v>12472.5</v>
      </c>
      <c r="P238" s="32"/>
      <c r="Q238" s="32">
        <f t="shared" si="892"/>
        <v>12472.5</v>
      </c>
      <c r="R238" s="32"/>
      <c r="S238" s="32">
        <f t="shared" si="893"/>
        <v>12472.5</v>
      </c>
      <c r="T238" s="32"/>
      <c r="U238" s="32">
        <f t="shared" si="894"/>
        <v>12472.5</v>
      </c>
      <c r="V238" s="32">
        <v>3472.5</v>
      </c>
      <c r="W238" s="32"/>
      <c r="X238" s="32">
        <f t="shared" si="895"/>
        <v>3472.5</v>
      </c>
      <c r="Y238" s="32"/>
      <c r="Z238" s="32">
        <f t="shared" si="896"/>
        <v>3472.5</v>
      </c>
      <c r="AA238" s="32"/>
      <c r="AB238" s="32">
        <f t="shared" si="897"/>
        <v>3472.5</v>
      </c>
      <c r="AC238" s="32"/>
      <c r="AD238" s="32">
        <f t="shared" si="898"/>
        <v>3472.5</v>
      </c>
    </row>
    <row r="239" spans="1:30" ht="19.5" customHeight="1" outlineLevel="5" x14ac:dyDescent="0.2">
      <c r="A239" s="30" t="s">
        <v>68</v>
      </c>
      <c r="B239" s="30" t="s">
        <v>14</v>
      </c>
      <c r="C239" s="38" t="s">
        <v>15</v>
      </c>
      <c r="D239" s="32">
        <v>56.2</v>
      </c>
      <c r="E239" s="32"/>
      <c r="F239" s="32">
        <f t="shared" si="887"/>
        <v>56.2</v>
      </c>
      <c r="G239" s="32"/>
      <c r="H239" s="32">
        <f t="shared" si="888"/>
        <v>56.2</v>
      </c>
      <c r="I239" s="33"/>
      <c r="J239" s="32">
        <f t="shared" si="889"/>
        <v>56.2</v>
      </c>
      <c r="K239" s="32"/>
      <c r="L239" s="32">
        <f t="shared" si="890"/>
        <v>56.2</v>
      </c>
      <c r="M239" s="32">
        <v>56.2</v>
      </c>
      <c r="N239" s="32"/>
      <c r="O239" s="32">
        <f t="shared" si="891"/>
        <v>56.2</v>
      </c>
      <c r="P239" s="32"/>
      <c r="Q239" s="32">
        <f t="shared" si="892"/>
        <v>56.2</v>
      </c>
      <c r="R239" s="32"/>
      <c r="S239" s="32">
        <f t="shared" si="893"/>
        <v>56.2</v>
      </c>
      <c r="T239" s="32"/>
      <c r="U239" s="32">
        <f t="shared" si="894"/>
        <v>56.2</v>
      </c>
      <c r="V239" s="32">
        <v>56.2</v>
      </c>
      <c r="W239" s="32"/>
      <c r="X239" s="32">
        <f t="shared" si="895"/>
        <v>56.2</v>
      </c>
      <c r="Y239" s="32"/>
      <c r="Z239" s="32">
        <f t="shared" si="896"/>
        <v>56.2</v>
      </c>
      <c r="AA239" s="32"/>
      <c r="AB239" s="32">
        <f t="shared" si="897"/>
        <v>56.2</v>
      </c>
      <c r="AC239" s="32"/>
      <c r="AD239" s="32">
        <f t="shared" si="898"/>
        <v>56.2</v>
      </c>
    </row>
    <row r="240" spans="1:30" ht="31.5" outlineLevel="7" x14ac:dyDescent="0.2">
      <c r="A240" s="26" t="s">
        <v>83</v>
      </c>
      <c r="B240" s="26"/>
      <c r="C240" s="27" t="s">
        <v>650</v>
      </c>
      <c r="D240" s="28">
        <f>D245+D252+D259+D241</f>
        <v>44659.4</v>
      </c>
      <c r="E240" s="28">
        <f t="shared" ref="E240:F240" si="899">E245+E252+E259+E241</f>
        <v>0</v>
      </c>
      <c r="F240" s="28">
        <f t="shared" si="899"/>
        <v>44659.4</v>
      </c>
      <c r="G240" s="28">
        <f t="shared" ref="G240:H240" si="900">G245+G252+G259+G241</f>
        <v>1642.03</v>
      </c>
      <c r="H240" s="28">
        <f t="shared" si="900"/>
        <v>46301.43</v>
      </c>
      <c r="I240" s="29">
        <f t="shared" ref="I240:J240" si="901">I245+I252+I259+I241</f>
        <v>0</v>
      </c>
      <c r="J240" s="28">
        <f t="shared" si="901"/>
        <v>46301.43</v>
      </c>
      <c r="K240" s="28">
        <f t="shared" ref="K240:L240" si="902">K245+K252+K259+K241</f>
        <v>0</v>
      </c>
      <c r="L240" s="28">
        <f t="shared" si="902"/>
        <v>46301.43</v>
      </c>
      <c r="M240" s="28">
        <f>M245+M252+M259+M241</f>
        <v>43270.400000000001</v>
      </c>
      <c r="N240" s="28">
        <f t="shared" ref="N240:P240" si="903">N245+N252+N259+N241</f>
        <v>0</v>
      </c>
      <c r="O240" s="28">
        <f t="shared" ref="O240:R240" si="904">O245+O252+O259+O241</f>
        <v>43270.400000000001</v>
      </c>
      <c r="P240" s="28">
        <f t="shared" si="903"/>
        <v>0</v>
      </c>
      <c r="Q240" s="28">
        <f t="shared" si="904"/>
        <v>43270.400000000001</v>
      </c>
      <c r="R240" s="28">
        <f t="shared" si="904"/>
        <v>0</v>
      </c>
      <c r="S240" s="28">
        <f t="shared" ref="S240:T240" si="905">S245+S252+S259+S241</f>
        <v>43270.400000000001</v>
      </c>
      <c r="T240" s="28">
        <f t="shared" si="905"/>
        <v>0</v>
      </c>
      <c r="U240" s="28">
        <f t="shared" ref="U240" si="906">U245+U252+U259+U241</f>
        <v>43270.400000000001</v>
      </c>
      <c r="V240" s="28">
        <f>V245+V252+V259+V241</f>
        <v>43270.400000000001</v>
      </c>
      <c r="W240" s="28">
        <f t="shared" ref="W240:Y240" si="907">W245+W252+W259+W241</f>
        <v>0</v>
      </c>
      <c r="X240" s="28">
        <f t="shared" ref="X240:AA240" si="908">X245+X252+X259+X241</f>
        <v>43270.400000000001</v>
      </c>
      <c r="Y240" s="28">
        <f t="shared" si="907"/>
        <v>0</v>
      </c>
      <c r="Z240" s="28">
        <f t="shared" si="908"/>
        <v>43270.400000000001</v>
      </c>
      <c r="AA240" s="28">
        <f t="shared" si="908"/>
        <v>0</v>
      </c>
      <c r="AB240" s="28">
        <f t="shared" ref="AB240:AC240" si="909">AB245+AB252+AB259+AB241</f>
        <v>43270.400000000001</v>
      </c>
      <c r="AC240" s="28">
        <f t="shared" si="909"/>
        <v>0</v>
      </c>
      <c r="AD240" s="28">
        <f t="shared" ref="AD240" si="910">AD245+AD252+AD259+AD241</f>
        <v>43270.400000000001</v>
      </c>
    </row>
    <row r="241" spans="1:30" ht="31.5" customHeight="1" outlineLevel="7" x14ac:dyDescent="0.2">
      <c r="A241" s="22" t="s">
        <v>114</v>
      </c>
      <c r="B241" s="22"/>
      <c r="C241" s="40" t="s">
        <v>716</v>
      </c>
      <c r="D241" s="36">
        <f>D242</f>
        <v>1100</v>
      </c>
      <c r="E241" s="36">
        <f t="shared" ref="E241:L243" si="911">E242</f>
        <v>0</v>
      </c>
      <c r="F241" s="36">
        <f t="shared" si="911"/>
        <v>1100</v>
      </c>
      <c r="G241" s="36">
        <f t="shared" si="911"/>
        <v>0</v>
      </c>
      <c r="H241" s="36">
        <f t="shared" si="911"/>
        <v>1100</v>
      </c>
      <c r="I241" s="37">
        <f t="shared" si="911"/>
        <v>0</v>
      </c>
      <c r="J241" s="36">
        <f t="shared" si="911"/>
        <v>1100</v>
      </c>
      <c r="K241" s="36">
        <f t="shared" si="911"/>
        <v>0</v>
      </c>
      <c r="L241" s="36">
        <f t="shared" si="911"/>
        <v>1100</v>
      </c>
      <c r="M241" s="36">
        <f t="shared" ref="M241:V243" si="912">M242</f>
        <v>711</v>
      </c>
      <c r="N241" s="36">
        <f t="shared" ref="N241:T243" si="913">N242</f>
        <v>0</v>
      </c>
      <c r="O241" s="36">
        <f t="shared" ref="O241:U243" si="914">O242</f>
        <v>711</v>
      </c>
      <c r="P241" s="36">
        <f t="shared" si="913"/>
        <v>0</v>
      </c>
      <c r="Q241" s="36">
        <f t="shared" si="914"/>
        <v>711</v>
      </c>
      <c r="R241" s="36">
        <f t="shared" si="913"/>
        <v>0</v>
      </c>
      <c r="S241" s="36">
        <f t="shared" si="914"/>
        <v>711</v>
      </c>
      <c r="T241" s="36">
        <f t="shared" si="913"/>
        <v>0</v>
      </c>
      <c r="U241" s="36">
        <f t="shared" si="914"/>
        <v>711</v>
      </c>
      <c r="V241" s="36">
        <f t="shared" si="912"/>
        <v>711</v>
      </c>
      <c r="W241" s="36">
        <f t="shared" ref="W241:AC243" si="915">W242</f>
        <v>0</v>
      </c>
      <c r="X241" s="36">
        <f t="shared" ref="X241:AD243" si="916">X242</f>
        <v>711</v>
      </c>
      <c r="Y241" s="36">
        <f t="shared" si="915"/>
        <v>0</v>
      </c>
      <c r="Z241" s="36">
        <f t="shared" si="916"/>
        <v>711</v>
      </c>
      <c r="AA241" s="36">
        <f t="shared" si="915"/>
        <v>0</v>
      </c>
      <c r="AB241" s="36">
        <f t="shared" si="916"/>
        <v>711</v>
      </c>
      <c r="AC241" s="36">
        <f t="shared" si="915"/>
        <v>0</v>
      </c>
      <c r="AD241" s="36">
        <f t="shared" si="916"/>
        <v>711</v>
      </c>
    </row>
    <row r="242" spans="1:30" ht="31.5" outlineLevel="7" x14ac:dyDescent="0.2">
      <c r="A242" s="22" t="s">
        <v>115</v>
      </c>
      <c r="B242" s="22"/>
      <c r="C242" s="40" t="s">
        <v>326</v>
      </c>
      <c r="D242" s="36">
        <f>D243</f>
        <v>1100</v>
      </c>
      <c r="E242" s="36">
        <f t="shared" si="911"/>
        <v>0</v>
      </c>
      <c r="F242" s="36">
        <f t="shared" si="911"/>
        <v>1100</v>
      </c>
      <c r="G242" s="36">
        <f t="shared" si="911"/>
        <v>0</v>
      </c>
      <c r="H242" s="36">
        <f t="shared" si="911"/>
        <v>1100</v>
      </c>
      <c r="I242" s="37">
        <f t="shared" si="911"/>
        <v>0</v>
      </c>
      <c r="J242" s="36">
        <f t="shared" si="911"/>
        <v>1100</v>
      </c>
      <c r="K242" s="36">
        <f t="shared" si="911"/>
        <v>0</v>
      </c>
      <c r="L242" s="36">
        <f t="shared" si="911"/>
        <v>1100</v>
      </c>
      <c r="M242" s="36">
        <f t="shared" si="912"/>
        <v>711</v>
      </c>
      <c r="N242" s="36">
        <f t="shared" si="913"/>
        <v>0</v>
      </c>
      <c r="O242" s="36">
        <f t="shared" si="914"/>
        <v>711</v>
      </c>
      <c r="P242" s="36">
        <f t="shared" si="913"/>
        <v>0</v>
      </c>
      <c r="Q242" s="36">
        <f t="shared" si="914"/>
        <v>711</v>
      </c>
      <c r="R242" s="36">
        <f t="shared" si="913"/>
        <v>0</v>
      </c>
      <c r="S242" s="36">
        <f t="shared" si="914"/>
        <v>711</v>
      </c>
      <c r="T242" s="36">
        <f t="shared" si="913"/>
        <v>0</v>
      </c>
      <c r="U242" s="36">
        <f t="shared" si="914"/>
        <v>711</v>
      </c>
      <c r="V242" s="36">
        <f t="shared" si="912"/>
        <v>711</v>
      </c>
      <c r="W242" s="36">
        <f t="shared" si="915"/>
        <v>0</v>
      </c>
      <c r="X242" s="36">
        <f t="shared" si="916"/>
        <v>711</v>
      </c>
      <c r="Y242" s="36">
        <f t="shared" si="915"/>
        <v>0</v>
      </c>
      <c r="Z242" s="36">
        <f t="shared" si="916"/>
        <v>711</v>
      </c>
      <c r="AA242" s="36">
        <f t="shared" si="915"/>
        <v>0</v>
      </c>
      <c r="AB242" s="36">
        <f t="shared" si="916"/>
        <v>711</v>
      </c>
      <c r="AC242" s="36">
        <f t="shared" si="915"/>
        <v>0</v>
      </c>
      <c r="AD242" s="36">
        <f t="shared" si="916"/>
        <v>711</v>
      </c>
    </row>
    <row r="243" spans="1:30" outlineLevel="7" x14ac:dyDescent="0.2">
      <c r="A243" s="22" t="s">
        <v>325</v>
      </c>
      <c r="B243" s="22"/>
      <c r="C243" s="40" t="s">
        <v>116</v>
      </c>
      <c r="D243" s="36">
        <f>D244</f>
        <v>1100</v>
      </c>
      <c r="E243" s="36">
        <f t="shared" si="911"/>
        <v>0</v>
      </c>
      <c r="F243" s="36">
        <f t="shared" si="911"/>
        <v>1100</v>
      </c>
      <c r="G243" s="36">
        <f t="shared" si="911"/>
        <v>0</v>
      </c>
      <c r="H243" s="36">
        <f t="shared" si="911"/>
        <v>1100</v>
      </c>
      <c r="I243" s="37">
        <f t="shared" si="911"/>
        <v>0</v>
      </c>
      <c r="J243" s="36">
        <f t="shared" si="911"/>
        <v>1100</v>
      </c>
      <c r="K243" s="36">
        <f t="shared" si="911"/>
        <v>0</v>
      </c>
      <c r="L243" s="36">
        <f t="shared" si="911"/>
        <v>1100</v>
      </c>
      <c r="M243" s="36">
        <f t="shared" si="912"/>
        <v>711</v>
      </c>
      <c r="N243" s="36">
        <f t="shared" si="913"/>
        <v>0</v>
      </c>
      <c r="O243" s="36">
        <f t="shared" si="914"/>
        <v>711</v>
      </c>
      <c r="P243" s="36">
        <f t="shared" si="913"/>
        <v>0</v>
      </c>
      <c r="Q243" s="36">
        <f t="shared" si="914"/>
        <v>711</v>
      </c>
      <c r="R243" s="36">
        <f t="shared" si="913"/>
        <v>0</v>
      </c>
      <c r="S243" s="36">
        <f t="shared" si="914"/>
        <v>711</v>
      </c>
      <c r="T243" s="36">
        <f t="shared" si="913"/>
        <v>0</v>
      </c>
      <c r="U243" s="36">
        <f t="shared" si="914"/>
        <v>711</v>
      </c>
      <c r="V243" s="36">
        <f t="shared" si="912"/>
        <v>711</v>
      </c>
      <c r="W243" s="36">
        <f t="shared" si="915"/>
        <v>0</v>
      </c>
      <c r="X243" s="36">
        <f t="shared" si="916"/>
        <v>711</v>
      </c>
      <c r="Y243" s="36">
        <f t="shared" si="915"/>
        <v>0</v>
      </c>
      <c r="Z243" s="36">
        <f t="shared" si="916"/>
        <v>711</v>
      </c>
      <c r="AA243" s="36">
        <f t="shared" si="915"/>
        <v>0</v>
      </c>
      <c r="AB243" s="36">
        <f t="shared" si="916"/>
        <v>711</v>
      </c>
      <c r="AC243" s="36">
        <f t="shared" si="915"/>
        <v>0</v>
      </c>
      <c r="AD243" s="36">
        <f t="shared" si="916"/>
        <v>711</v>
      </c>
    </row>
    <row r="244" spans="1:30" outlineLevel="4" x14ac:dyDescent="0.2">
      <c r="A244" s="41" t="s">
        <v>325</v>
      </c>
      <c r="B244" s="41" t="s">
        <v>14</v>
      </c>
      <c r="C244" s="42" t="s">
        <v>15</v>
      </c>
      <c r="D244" s="32">
        <v>1100</v>
      </c>
      <c r="E244" s="32"/>
      <c r="F244" s="32">
        <f>SUM(D244:E244)</f>
        <v>1100</v>
      </c>
      <c r="G244" s="32"/>
      <c r="H244" s="32">
        <f>SUM(F244:G244)</f>
        <v>1100</v>
      </c>
      <c r="I244" s="33"/>
      <c r="J244" s="32">
        <f>SUM(H244:I244)</f>
        <v>1100</v>
      </c>
      <c r="K244" s="32"/>
      <c r="L244" s="32">
        <f>SUM(J244:K244)</f>
        <v>1100</v>
      </c>
      <c r="M244" s="34">
        <v>711</v>
      </c>
      <c r="N244" s="32"/>
      <c r="O244" s="32">
        <f>SUM(M244:N244)</f>
        <v>711</v>
      </c>
      <c r="P244" s="32"/>
      <c r="Q244" s="32">
        <f>SUM(O244:P244)</f>
        <v>711</v>
      </c>
      <c r="R244" s="32"/>
      <c r="S244" s="32">
        <f>SUM(Q244:R244)</f>
        <v>711</v>
      </c>
      <c r="T244" s="32"/>
      <c r="U244" s="32">
        <f>SUM(S244:T244)</f>
        <v>711</v>
      </c>
      <c r="V244" s="34">
        <v>711</v>
      </c>
      <c r="W244" s="32"/>
      <c r="X244" s="32">
        <f>SUM(V244:W244)</f>
        <v>711</v>
      </c>
      <c r="Y244" s="32"/>
      <c r="Z244" s="32">
        <f>SUM(X244:Y244)</f>
        <v>711</v>
      </c>
      <c r="AA244" s="32"/>
      <c r="AB244" s="32">
        <f>SUM(Z244:AA244)</f>
        <v>711</v>
      </c>
      <c r="AC244" s="32"/>
      <c r="AD244" s="32">
        <f>SUM(AB244:AC244)</f>
        <v>711</v>
      </c>
    </row>
    <row r="245" spans="1:30" ht="35.25" customHeight="1" outlineLevel="5" x14ac:dyDescent="0.2">
      <c r="A245" s="26" t="s">
        <v>200</v>
      </c>
      <c r="B245" s="26"/>
      <c r="C245" s="27" t="s">
        <v>700</v>
      </c>
      <c r="D245" s="28">
        <f>D246+D249</f>
        <v>2204.8000000000002</v>
      </c>
      <c r="E245" s="28">
        <f t="shared" ref="E245:F245" si="917">E246+E249</f>
        <v>0</v>
      </c>
      <c r="F245" s="28">
        <f t="shared" si="917"/>
        <v>2204.8000000000002</v>
      </c>
      <c r="G245" s="28">
        <f t="shared" ref="G245:H245" si="918">G246+G249</f>
        <v>0</v>
      </c>
      <c r="H245" s="28">
        <f t="shared" si="918"/>
        <v>2204.8000000000002</v>
      </c>
      <c r="I245" s="29">
        <f t="shared" ref="I245:J245" si="919">I246+I249</f>
        <v>0</v>
      </c>
      <c r="J245" s="28">
        <f t="shared" si="919"/>
        <v>2204.8000000000002</v>
      </c>
      <c r="K245" s="28">
        <f t="shared" ref="K245:L245" si="920">K246+K249</f>
        <v>0</v>
      </c>
      <c r="L245" s="28">
        <f t="shared" si="920"/>
        <v>2204.8000000000002</v>
      </c>
      <c r="M245" s="28">
        <f>M246+M249</f>
        <v>2204.8000000000002</v>
      </c>
      <c r="N245" s="28">
        <f t="shared" ref="N245:P245" si="921">N246+N249</f>
        <v>0</v>
      </c>
      <c r="O245" s="28">
        <f t="shared" ref="O245:R245" si="922">O246+O249</f>
        <v>2204.8000000000002</v>
      </c>
      <c r="P245" s="28">
        <f t="shared" si="921"/>
        <v>0</v>
      </c>
      <c r="Q245" s="28">
        <f t="shared" si="922"/>
        <v>2204.8000000000002</v>
      </c>
      <c r="R245" s="28">
        <f t="shared" si="922"/>
        <v>0</v>
      </c>
      <c r="S245" s="28">
        <f t="shared" ref="S245:T245" si="923">S246+S249</f>
        <v>2204.8000000000002</v>
      </c>
      <c r="T245" s="28">
        <f t="shared" si="923"/>
        <v>0</v>
      </c>
      <c r="U245" s="28">
        <f t="shared" ref="U245" si="924">U246+U249</f>
        <v>2204.8000000000002</v>
      </c>
      <c r="V245" s="28">
        <f>V246+V249</f>
        <v>2204.8000000000002</v>
      </c>
      <c r="W245" s="28">
        <f t="shared" ref="W245:Y245" si="925">W246+W249</f>
        <v>0</v>
      </c>
      <c r="X245" s="28">
        <f t="shared" ref="X245:AA245" si="926">X246+X249</f>
        <v>2204.8000000000002</v>
      </c>
      <c r="Y245" s="28">
        <f t="shared" si="925"/>
        <v>0</v>
      </c>
      <c r="Z245" s="28">
        <f t="shared" si="926"/>
        <v>2204.8000000000002</v>
      </c>
      <c r="AA245" s="28">
        <f t="shared" si="926"/>
        <v>0</v>
      </c>
      <c r="AB245" s="28">
        <f t="shared" ref="AB245:AC245" si="927">AB246+AB249</f>
        <v>2204.8000000000002</v>
      </c>
      <c r="AC245" s="28">
        <f t="shared" si="927"/>
        <v>0</v>
      </c>
      <c r="AD245" s="28">
        <f t="shared" ref="AD245" si="928">AD246+AD249</f>
        <v>2204.8000000000002</v>
      </c>
    </row>
    <row r="246" spans="1:30" ht="31.5" outlineLevel="7" x14ac:dyDescent="0.2">
      <c r="A246" s="26" t="s">
        <v>201</v>
      </c>
      <c r="B246" s="26"/>
      <c r="C246" s="27" t="s">
        <v>202</v>
      </c>
      <c r="D246" s="28">
        <f t="shared" ref="D246:AC247" si="929">D247</f>
        <v>1734.8</v>
      </c>
      <c r="E246" s="28">
        <f t="shared" si="929"/>
        <v>0</v>
      </c>
      <c r="F246" s="28">
        <f t="shared" si="929"/>
        <v>1734.8</v>
      </c>
      <c r="G246" s="28">
        <f t="shared" si="929"/>
        <v>0</v>
      </c>
      <c r="H246" s="28">
        <f t="shared" si="929"/>
        <v>1734.8</v>
      </c>
      <c r="I246" s="29">
        <f t="shared" si="929"/>
        <v>0</v>
      </c>
      <c r="J246" s="28">
        <f t="shared" si="929"/>
        <v>1734.8</v>
      </c>
      <c r="K246" s="28">
        <f t="shared" si="929"/>
        <v>0</v>
      </c>
      <c r="L246" s="28">
        <f t="shared" si="929"/>
        <v>1734.8</v>
      </c>
      <c r="M246" s="28">
        <f t="shared" si="929"/>
        <v>1734.8</v>
      </c>
      <c r="N246" s="28">
        <f t="shared" si="929"/>
        <v>0</v>
      </c>
      <c r="O246" s="28">
        <f t="shared" si="929"/>
        <v>1734.8</v>
      </c>
      <c r="P246" s="28">
        <f t="shared" si="929"/>
        <v>0</v>
      </c>
      <c r="Q246" s="28">
        <f t="shared" si="929"/>
        <v>1734.8</v>
      </c>
      <c r="R246" s="28">
        <f t="shared" si="929"/>
        <v>0</v>
      </c>
      <c r="S246" s="28">
        <f t="shared" si="929"/>
        <v>1734.8</v>
      </c>
      <c r="T246" s="28">
        <f t="shared" si="929"/>
        <v>0</v>
      </c>
      <c r="U246" s="28">
        <f t="shared" si="929"/>
        <v>1734.8</v>
      </c>
      <c r="V246" s="28">
        <f t="shared" si="929"/>
        <v>1734.8</v>
      </c>
      <c r="W246" s="28">
        <f t="shared" si="929"/>
        <v>0</v>
      </c>
      <c r="X246" s="28">
        <f t="shared" si="929"/>
        <v>1734.8</v>
      </c>
      <c r="Y246" s="28">
        <f t="shared" si="929"/>
        <v>0</v>
      </c>
      <c r="Z246" s="28">
        <f t="shared" si="929"/>
        <v>1734.8</v>
      </c>
      <c r="AA246" s="28">
        <f t="shared" si="929"/>
        <v>0</v>
      </c>
      <c r="AB246" s="28">
        <f t="shared" ref="AA246:AD247" si="930">AB247</f>
        <v>1734.8</v>
      </c>
      <c r="AC246" s="28">
        <f t="shared" si="929"/>
        <v>0</v>
      </c>
      <c r="AD246" s="28">
        <f t="shared" si="930"/>
        <v>1734.8</v>
      </c>
    </row>
    <row r="247" spans="1:30" outlineLevel="3" x14ac:dyDescent="0.2">
      <c r="A247" s="26" t="s">
        <v>203</v>
      </c>
      <c r="B247" s="26"/>
      <c r="C247" s="27" t="s">
        <v>204</v>
      </c>
      <c r="D247" s="28">
        <f>D248</f>
        <v>1734.8</v>
      </c>
      <c r="E247" s="28">
        <f t="shared" si="929"/>
        <v>0</v>
      </c>
      <c r="F247" s="28">
        <f t="shared" si="929"/>
        <v>1734.8</v>
      </c>
      <c r="G247" s="28">
        <f t="shared" si="929"/>
        <v>0</v>
      </c>
      <c r="H247" s="28">
        <f t="shared" si="929"/>
        <v>1734.8</v>
      </c>
      <c r="I247" s="29">
        <f t="shared" si="929"/>
        <v>0</v>
      </c>
      <c r="J247" s="28">
        <f t="shared" si="929"/>
        <v>1734.8</v>
      </c>
      <c r="K247" s="28">
        <f t="shared" si="929"/>
        <v>0</v>
      </c>
      <c r="L247" s="28">
        <f t="shared" si="929"/>
        <v>1734.8</v>
      </c>
      <c r="M247" s="28">
        <f t="shared" si="929"/>
        <v>1734.8</v>
      </c>
      <c r="N247" s="28">
        <f t="shared" si="929"/>
        <v>0</v>
      </c>
      <c r="O247" s="28">
        <f t="shared" si="929"/>
        <v>1734.8</v>
      </c>
      <c r="P247" s="28">
        <f t="shared" si="929"/>
        <v>0</v>
      </c>
      <c r="Q247" s="28">
        <f t="shared" si="929"/>
        <v>1734.8</v>
      </c>
      <c r="R247" s="28">
        <f t="shared" si="929"/>
        <v>0</v>
      </c>
      <c r="S247" s="28">
        <f t="shared" si="929"/>
        <v>1734.8</v>
      </c>
      <c r="T247" s="28">
        <f t="shared" si="929"/>
        <v>0</v>
      </c>
      <c r="U247" s="28">
        <f t="shared" si="929"/>
        <v>1734.8</v>
      </c>
      <c r="V247" s="28">
        <f t="shared" si="929"/>
        <v>1734.8</v>
      </c>
      <c r="W247" s="28">
        <f t="shared" si="929"/>
        <v>0</v>
      </c>
      <c r="X247" s="28">
        <f t="shared" si="929"/>
        <v>1734.8</v>
      </c>
      <c r="Y247" s="28">
        <f t="shared" si="929"/>
        <v>0</v>
      </c>
      <c r="Z247" s="28">
        <f t="shared" si="929"/>
        <v>1734.8</v>
      </c>
      <c r="AA247" s="28">
        <f t="shared" si="930"/>
        <v>0</v>
      </c>
      <c r="AB247" s="28">
        <f t="shared" si="930"/>
        <v>1734.8</v>
      </c>
      <c r="AC247" s="28">
        <f t="shared" si="930"/>
        <v>0</v>
      </c>
      <c r="AD247" s="28">
        <f t="shared" si="930"/>
        <v>1734.8</v>
      </c>
    </row>
    <row r="248" spans="1:30" ht="31.5" customHeight="1" outlineLevel="4" x14ac:dyDescent="0.2">
      <c r="A248" s="30" t="s">
        <v>203</v>
      </c>
      <c r="B248" s="30" t="s">
        <v>6</v>
      </c>
      <c r="C248" s="38" t="s">
        <v>7</v>
      </c>
      <c r="D248" s="32">
        <v>1734.8</v>
      </c>
      <c r="E248" s="32"/>
      <c r="F248" s="32">
        <f>SUM(D248:E248)</f>
        <v>1734.8</v>
      </c>
      <c r="G248" s="32"/>
      <c r="H248" s="32">
        <f>SUM(F248:G248)</f>
        <v>1734.8</v>
      </c>
      <c r="I248" s="33"/>
      <c r="J248" s="32">
        <f>SUM(H248:I248)</f>
        <v>1734.8</v>
      </c>
      <c r="K248" s="32"/>
      <c r="L248" s="32">
        <f>SUM(J248:K248)</f>
        <v>1734.8</v>
      </c>
      <c r="M248" s="34">
        <v>1734.8</v>
      </c>
      <c r="N248" s="32"/>
      <c r="O248" s="32">
        <f>SUM(M248:N248)</f>
        <v>1734.8</v>
      </c>
      <c r="P248" s="32"/>
      <c r="Q248" s="32">
        <f>SUM(O248:P248)</f>
        <v>1734.8</v>
      </c>
      <c r="R248" s="32"/>
      <c r="S248" s="32">
        <f>SUM(Q248:R248)</f>
        <v>1734.8</v>
      </c>
      <c r="T248" s="32"/>
      <c r="U248" s="32">
        <f>SUM(S248:T248)</f>
        <v>1734.8</v>
      </c>
      <c r="V248" s="34">
        <v>1734.8</v>
      </c>
      <c r="W248" s="32"/>
      <c r="X248" s="32">
        <f>SUM(V248:W248)</f>
        <v>1734.8</v>
      </c>
      <c r="Y248" s="32"/>
      <c r="Z248" s="32">
        <f>SUM(X248:Y248)</f>
        <v>1734.8</v>
      </c>
      <c r="AA248" s="32"/>
      <c r="AB248" s="32">
        <f>SUM(Z248:AA248)</f>
        <v>1734.8</v>
      </c>
      <c r="AC248" s="32"/>
      <c r="AD248" s="32">
        <f>SUM(AB248:AC248)</f>
        <v>1734.8</v>
      </c>
    </row>
    <row r="249" spans="1:30" ht="31.5" outlineLevel="5" x14ac:dyDescent="0.2">
      <c r="A249" s="26" t="s">
        <v>205</v>
      </c>
      <c r="B249" s="26"/>
      <c r="C249" s="27" t="s">
        <v>206</v>
      </c>
      <c r="D249" s="28">
        <f>D250</f>
        <v>470</v>
      </c>
      <c r="E249" s="28">
        <f t="shared" ref="E249:L250" si="931">E250</f>
        <v>0</v>
      </c>
      <c r="F249" s="28">
        <f t="shared" si="931"/>
        <v>470</v>
      </c>
      <c r="G249" s="28">
        <f t="shared" si="931"/>
        <v>0</v>
      </c>
      <c r="H249" s="28">
        <f t="shared" si="931"/>
        <v>470</v>
      </c>
      <c r="I249" s="29">
        <f t="shared" si="931"/>
        <v>0</v>
      </c>
      <c r="J249" s="28">
        <f t="shared" si="931"/>
        <v>470</v>
      </c>
      <c r="K249" s="28">
        <f t="shared" si="931"/>
        <v>0</v>
      </c>
      <c r="L249" s="28">
        <f t="shared" si="931"/>
        <v>470</v>
      </c>
      <c r="M249" s="28">
        <f t="shared" ref="M249:V249" si="932">M250</f>
        <v>470</v>
      </c>
      <c r="N249" s="28">
        <f t="shared" ref="N249:T250" si="933">N250</f>
        <v>0</v>
      </c>
      <c r="O249" s="28">
        <f t="shared" ref="O249:U250" si="934">O250</f>
        <v>470</v>
      </c>
      <c r="P249" s="28">
        <f t="shared" si="933"/>
        <v>0</v>
      </c>
      <c r="Q249" s="28">
        <f t="shared" si="934"/>
        <v>470</v>
      </c>
      <c r="R249" s="28">
        <f t="shared" si="933"/>
        <v>0</v>
      </c>
      <c r="S249" s="28">
        <f t="shared" si="934"/>
        <v>470</v>
      </c>
      <c r="T249" s="28">
        <f t="shared" si="933"/>
        <v>0</v>
      </c>
      <c r="U249" s="28">
        <f t="shared" si="934"/>
        <v>470</v>
      </c>
      <c r="V249" s="28">
        <f t="shared" si="932"/>
        <v>470</v>
      </c>
      <c r="W249" s="28">
        <f t="shared" ref="W249:AC250" si="935">W250</f>
        <v>0</v>
      </c>
      <c r="X249" s="28">
        <f t="shared" ref="X249:AD250" si="936">X250</f>
        <v>470</v>
      </c>
      <c r="Y249" s="28">
        <f t="shared" si="935"/>
        <v>0</v>
      </c>
      <c r="Z249" s="28">
        <f t="shared" si="936"/>
        <v>470</v>
      </c>
      <c r="AA249" s="28">
        <f t="shared" si="935"/>
        <v>0</v>
      </c>
      <c r="AB249" s="28">
        <f t="shared" si="936"/>
        <v>470</v>
      </c>
      <c r="AC249" s="28">
        <f t="shared" si="935"/>
        <v>0</v>
      </c>
      <c r="AD249" s="28">
        <f t="shared" si="936"/>
        <v>470</v>
      </c>
    </row>
    <row r="250" spans="1:30" outlineLevel="7" x14ac:dyDescent="0.2">
      <c r="A250" s="26" t="s">
        <v>207</v>
      </c>
      <c r="B250" s="26"/>
      <c r="C250" s="27" t="s">
        <v>208</v>
      </c>
      <c r="D250" s="28">
        <f>D251</f>
        <v>470</v>
      </c>
      <c r="E250" s="28">
        <f t="shared" si="931"/>
        <v>0</v>
      </c>
      <c r="F250" s="28">
        <f t="shared" si="931"/>
        <v>470</v>
      </c>
      <c r="G250" s="28">
        <f t="shared" si="931"/>
        <v>0</v>
      </c>
      <c r="H250" s="28">
        <f t="shared" si="931"/>
        <v>470</v>
      </c>
      <c r="I250" s="29">
        <f t="shared" si="931"/>
        <v>0</v>
      </c>
      <c r="J250" s="28">
        <f t="shared" si="931"/>
        <v>470</v>
      </c>
      <c r="K250" s="28">
        <f t="shared" si="931"/>
        <v>0</v>
      </c>
      <c r="L250" s="28">
        <f t="shared" si="931"/>
        <v>470</v>
      </c>
      <c r="M250" s="28">
        <f t="shared" ref="M250:V250" si="937">M251</f>
        <v>470</v>
      </c>
      <c r="N250" s="28">
        <f t="shared" si="933"/>
        <v>0</v>
      </c>
      <c r="O250" s="28">
        <f t="shared" si="934"/>
        <v>470</v>
      </c>
      <c r="P250" s="28">
        <f t="shared" si="933"/>
        <v>0</v>
      </c>
      <c r="Q250" s="28">
        <f t="shared" si="934"/>
        <v>470</v>
      </c>
      <c r="R250" s="28">
        <f t="shared" si="933"/>
        <v>0</v>
      </c>
      <c r="S250" s="28">
        <f t="shared" si="934"/>
        <v>470</v>
      </c>
      <c r="T250" s="28">
        <f t="shared" si="933"/>
        <v>0</v>
      </c>
      <c r="U250" s="28">
        <f t="shared" si="934"/>
        <v>470</v>
      </c>
      <c r="V250" s="28">
        <f t="shared" si="937"/>
        <v>470</v>
      </c>
      <c r="W250" s="28">
        <f t="shared" si="935"/>
        <v>0</v>
      </c>
      <c r="X250" s="28">
        <f t="shared" si="936"/>
        <v>470</v>
      </c>
      <c r="Y250" s="28">
        <f t="shared" si="935"/>
        <v>0</v>
      </c>
      <c r="Z250" s="28">
        <f t="shared" si="936"/>
        <v>470</v>
      </c>
      <c r="AA250" s="28">
        <f t="shared" si="935"/>
        <v>0</v>
      </c>
      <c r="AB250" s="28">
        <f t="shared" si="936"/>
        <v>470</v>
      </c>
      <c r="AC250" s="28">
        <f t="shared" si="935"/>
        <v>0</v>
      </c>
      <c r="AD250" s="28">
        <f t="shared" si="936"/>
        <v>470</v>
      </c>
    </row>
    <row r="251" spans="1:30" ht="31.5" outlineLevel="4" x14ac:dyDescent="0.2">
      <c r="A251" s="30" t="s">
        <v>207</v>
      </c>
      <c r="B251" s="30" t="s">
        <v>6</v>
      </c>
      <c r="C251" s="38" t="s">
        <v>7</v>
      </c>
      <c r="D251" s="32">
        <v>470</v>
      </c>
      <c r="E251" s="32"/>
      <c r="F251" s="32">
        <f>SUM(D251:E251)</f>
        <v>470</v>
      </c>
      <c r="G251" s="32"/>
      <c r="H251" s="32">
        <f>SUM(F251:G251)</f>
        <v>470</v>
      </c>
      <c r="I251" s="33"/>
      <c r="J251" s="32">
        <f>SUM(H251:I251)</f>
        <v>470</v>
      </c>
      <c r="K251" s="32"/>
      <c r="L251" s="32">
        <f>SUM(J251:K251)</f>
        <v>470</v>
      </c>
      <c r="M251" s="34">
        <v>470</v>
      </c>
      <c r="N251" s="32"/>
      <c r="O251" s="32">
        <f>SUM(M251:N251)</f>
        <v>470</v>
      </c>
      <c r="P251" s="32"/>
      <c r="Q251" s="32">
        <f>SUM(O251:P251)</f>
        <v>470</v>
      </c>
      <c r="R251" s="32"/>
      <c r="S251" s="32">
        <f>SUM(Q251:R251)</f>
        <v>470</v>
      </c>
      <c r="T251" s="32"/>
      <c r="U251" s="32">
        <f>SUM(S251:T251)</f>
        <v>470</v>
      </c>
      <c r="V251" s="34">
        <v>470</v>
      </c>
      <c r="W251" s="32"/>
      <c r="X251" s="32">
        <f>SUM(V251:W251)</f>
        <v>470</v>
      </c>
      <c r="Y251" s="32"/>
      <c r="Z251" s="32">
        <f>SUM(X251:Y251)</f>
        <v>470</v>
      </c>
      <c r="AA251" s="32"/>
      <c r="AB251" s="32">
        <f>SUM(Z251:AA251)</f>
        <v>470</v>
      </c>
      <c r="AC251" s="32"/>
      <c r="AD251" s="32">
        <f>SUM(AB251:AC251)</f>
        <v>470</v>
      </c>
    </row>
    <row r="252" spans="1:30" ht="31.5" outlineLevel="7" x14ac:dyDescent="0.2">
      <c r="A252" s="26" t="s">
        <v>84</v>
      </c>
      <c r="B252" s="26"/>
      <c r="C252" s="27" t="s">
        <v>691</v>
      </c>
      <c r="D252" s="28">
        <f>D253+D256</f>
        <v>2300</v>
      </c>
      <c r="E252" s="28">
        <f t="shared" ref="E252:F252" si="938">E253+E256</f>
        <v>0</v>
      </c>
      <c r="F252" s="28">
        <f t="shared" si="938"/>
        <v>2300</v>
      </c>
      <c r="G252" s="28">
        <f t="shared" ref="G252:H252" si="939">G253+G256</f>
        <v>0</v>
      </c>
      <c r="H252" s="28">
        <f t="shared" si="939"/>
        <v>2300</v>
      </c>
      <c r="I252" s="29">
        <f t="shared" ref="I252:J252" si="940">I253+I256</f>
        <v>0</v>
      </c>
      <c r="J252" s="28">
        <f t="shared" si="940"/>
        <v>2300</v>
      </c>
      <c r="K252" s="28">
        <f t="shared" ref="K252:L252" si="941">K253+K256</f>
        <v>0</v>
      </c>
      <c r="L252" s="28">
        <f t="shared" si="941"/>
        <v>2300</v>
      </c>
      <c r="M252" s="28">
        <f>M253+M256</f>
        <v>2900</v>
      </c>
      <c r="N252" s="28">
        <f t="shared" ref="N252:P252" si="942">N253+N256</f>
        <v>0</v>
      </c>
      <c r="O252" s="28">
        <f t="shared" ref="O252:R252" si="943">O253+O256</f>
        <v>2900</v>
      </c>
      <c r="P252" s="28">
        <f t="shared" si="942"/>
        <v>0</v>
      </c>
      <c r="Q252" s="28">
        <f t="shared" si="943"/>
        <v>2900</v>
      </c>
      <c r="R252" s="28">
        <f t="shared" si="943"/>
        <v>0</v>
      </c>
      <c r="S252" s="28">
        <f t="shared" ref="S252:T252" si="944">S253+S256</f>
        <v>2900</v>
      </c>
      <c r="T252" s="28">
        <f t="shared" si="944"/>
        <v>0</v>
      </c>
      <c r="U252" s="28">
        <f t="shared" ref="U252" si="945">U253+U256</f>
        <v>2900</v>
      </c>
      <c r="V252" s="28">
        <f>V253+V256</f>
        <v>2900</v>
      </c>
      <c r="W252" s="28">
        <f t="shared" ref="W252:Y252" si="946">W253+W256</f>
        <v>0</v>
      </c>
      <c r="X252" s="28">
        <f t="shared" ref="X252:AA252" si="947">X253+X256</f>
        <v>2900</v>
      </c>
      <c r="Y252" s="28">
        <f t="shared" si="946"/>
        <v>0</v>
      </c>
      <c r="Z252" s="28">
        <f t="shared" si="947"/>
        <v>2900</v>
      </c>
      <c r="AA252" s="28">
        <f t="shared" si="947"/>
        <v>0</v>
      </c>
      <c r="AB252" s="28">
        <f t="shared" ref="AB252:AC252" si="948">AB253+AB256</f>
        <v>2900</v>
      </c>
      <c r="AC252" s="28">
        <f t="shared" si="948"/>
        <v>0</v>
      </c>
      <c r="AD252" s="28">
        <f t="shared" ref="AD252" si="949">AD253+AD256</f>
        <v>2900</v>
      </c>
    </row>
    <row r="253" spans="1:30" ht="31.5" outlineLevel="7" x14ac:dyDescent="0.2">
      <c r="A253" s="26" t="s">
        <v>85</v>
      </c>
      <c r="B253" s="26"/>
      <c r="C253" s="27" t="s">
        <v>86</v>
      </c>
      <c r="D253" s="28">
        <f t="shared" ref="D253:AC254" si="950">D254</f>
        <v>1300</v>
      </c>
      <c r="E253" s="28">
        <f t="shared" si="950"/>
        <v>0</v>
      </c>
      <c r="F253" s="28">
        <f t="shared" si="950"/>
        <v>1300</v>
      </c>
      <c r="G253" s="28">
        <f t="shared" si="950"/>
        <v>0</v>
      </c>
      <c r="H253" s="28">
        <f t="shared" si="950"/>
        <v>1300</v>
      </c>
      <c r="I253" s="29">
        <f t="shared" si="950"/>
        <v>0</v>
      </c>
      <c r="J253" s="28">
        <f t="shared" si="950"/>
        <v>1300</v>
      </c>
      <c r="K253" s="28">
        <f t="shared" si="950"/>
        <v>0</v>
      </c>
      <c r="L253" s="28">
        <f t="shared" si="950"/>
        <v>1300</v>
      </c>
      <c r="M253" s="28">
        <f t="shared" si="950"/>
        <v>1900</v>
      </c>
      <c r="N253" s="28">
        <f t="shared" si="950"/>
        <v>0</v>
      </c>
      <c r="O253" s="28">
        <f t="shared" si="950"/>
        <v>1900</v>
      </c>
      <c r="P253" s="28">
        <f t="shared" si="950"/>
        <v>0</v>
      </c>
      <c r="Q253" s="28">
        <f t="shared" si="950"/>
        <v>1900</v>
      </c>
      <c r="R253" s="28">
        <f t="shared" si="950"/>
        <v>0</v>
      </c>
      <c r="S253" s="28">
        <f t="shared" si="950"/>
        <v>1900</v>
      </c>
      <c r="T253" s="28">
        <f t="shared" si="950"/>
        <v>0</v>
      </c>
      <c r="U253" s="28">
        <f t="shared" si="950"/>
        <v>1900</v>
      </c>
      <c r="V253" s="28">
        <f t="shared" si="950"/>
        <v>1900</v>
      </c>
      <c r="W253" s="28">
        <f t="shared" si="950"/>
        <v>0</v>
      </c>
      <c r="X253" s="28">
        <f t="shared" si="950"/>
        <v>1900</v>
      </c>
      <c r="Y253" s="28">
        <f t="shared" si="950"/>
        <v>0</v>
      </c>
      <c r="Z253" s="28">
        <f t="shared" si="950"/>
        <v>1900</v>
      </c>
      <c r="AA253" s="28">
        <f t="shared" si="950"/>
        <v>0</v>
      </c>
      <c r="AB253" s="28">
        <f t="shared" ref="AA253:AD254" si="951">AB254</f>
        <v>1900</v>
      </c>
      <c r="AC253" s="28">
        <f t="shared" si="950"/>
        <v>0</v>
      </c>
      <c r="AD253" s="28">
        <f t="shared" si="951"/>
        <v>1900</v>
      </c>
    </row>
    <row r="254" spans="1:30" ht="31.5" outlineLevel="7" x14ac:dyDescent="0.2">
      <c r="A254" s="26" t="s">
        <v>87</v>
      </c>
      <c r="B254" s="26"/>
      <c r="C254" s="27" t="s">
        <v>88</v>
      </c>
      <c r="D254" s="28">
        <f>D255</f>
        <v>1300</v>
      </c>
      <c r="E254" s="28">
        <f t="shared" si="950"/>
        <v>0</v>
      </c>
      <c r="F254" s="28">
        <f t="shared" si="950"/>
        <v>1300</v>
      </c>
      <c r="G254" s="28">
        <f t="shared" si="950"/>
        <v>0</v>
      </c>
      <c r="H254" s="28">
        <f t="shared" si="950"/>
        <v>1300</v>
      </c>
      <c r="I254" s="29">
        <f t="shared" si="950"/>
        <v>0</v>
      </c>
      <c r="J254" s="28">
        <f t="shared" si="950"/>
        <v>1300</v>
      </c>
      <c r="K254" s="28">
        <f t="shared" si="950"/>
        <v>0</v>
      </c>
      <c r="L254" s="28">
        <f t="shared" si="950"/>
        <v>1300</v>
      </c>
      <c r="M254" s="28">
        <f t="shared" si="950"/>
        <v>1900</v>
      </c>
      <c r="N254" s="28">
        <f t="shared" si="950"/>
        <v>0</v>
      </c>
      <c r="O254" s="28">
        <f t="shared" si="950"/>
        <v>1900</v>
      </c>
      <c r="P254" s="28">
        <f t="shared" si="950"/>
        <v>0</v>
      </c>
      <c r="Q254" s="28">
        <f t="shared" si="950"/>
        <v>1900</v>
      </c>
      <c r="R254" s="28">
        <f t="shared" si="950"/>
        <v>0</v>
      </c>
      <c r="S254" s="28">
        <f t="shared" si="950"/>
        <v>1900</v>
      </c>
      <c r="T254" s="28">
        <f t="shared" si="950"/>
        <v>0</v>
      </c>
      <c r="U254" s="28">
        <f t="shared" si="950"/>
        <v>1900</v>
      </c>
      <c r="V254" s="28">
        <f t="shared" si="950"/>
        <v>1900</v>
      </c>
      <c r="W254" s="28">
        <f t="shared" si="950"/>
        <v>0</v>
      </c>
      <c r="X254" s="28">
        <f t="shared" si="950"/>
        <v>1900</v>
      </c>
      <c r="Y254" s="28">
        <f t="shared" si="950"/>
        <v>0</v>
      </c>
      <c r="Z254" s="28">
        <f t="shared" si="950"/>
        <v>1900</v>
      </c>
      <c r="AA254" s="28">
        <f t="shared" si="951"/>
        <v>0</v>
      </c>
      <c r="AB254" s="28">
        <f t="shared" si="951"/>
        <v>1900</v>
      </c>
      <c r="AC254" s="28">
        <f t="shared" si="951"/>
        <v>0</v>
      </c>
      <c r="AD254" s="28">
        <f t="shared" si="951"/>
        <v>1900</v>
      </c>
    </row>
    <row r="255" spans="1:30" outlineLevel="5" x14ac:dyDescent="0.2">
      <c r="A255" s="30" t="s">
        <v>87</v>
      </c>
      <c r="B255" s="30" t="s">
        <v>14</v>
      </c>
      <c r="C255" s="38" t="s">
        <v>15</v>
      </c>
      <c r="D255" s="32">
        <v>1300</v>
      </c>
      <c r="E255" s="32"/>
      <c r="F255" s="32">
        <f>SUM(D255:E255)</f>
        <v>1300</v>
      </c>
      <c r="G255" s="32"/>
      <c r="H255" s="32">
        <f>SUM(F255:G255)</f>
        <v>1300</v>
      </c>
      <c r="I255" s="33"/>
      <c r="J255" s="32">
        <f>SUM(H255:I255)</f>
        <v>1300</v>
      </c>
      <c r="K255" s="32"/>
      <c r="L255" s="32">
        <f>SUM(J255:K255)</f>
        <v>1300</v>
      </c>
      <c r="M255" s="32">
        <v>1900</v>
      </c>
      <c r="N255" s="32"/>
      <c r="O255" s="32">
        <f>SUM(M255:N255)</f>
        <v>1900</v>
      </c>
      <c r="P255" s="32"/>
      <c r="Q255" s="32">
        <f>SUM(O255:P255)</f>
        <v>1900</v>
      </c>
      <c r="R255" s="32"/>
      <c r="S255" s="32">
        <f>SUM(Q255:R255)</f>
        <v>1900</v>
      </c>
      <c r="T255" s="32"/>
      <c r="U255" s="32">
        <f>SUM(S255:T255)</f>
        <v>1900</v>
      </c>
      <c r="V255" s="32">
        <v>1900</v>
      </c>
      <c r="W255" s="32"/>
      <c r="X255" s="32">
        <f>SUM(V255:W255)</f>
        <v>1900</v>
      </c>
      <c r="Y255" s="32"/>
      <c r="Z255" s="32">
        <f>SUM(X255:Y255)</f>
        <v>1900</v>
      </c>
      <c r="AA255" s="32"/>
      <c r="AB255" s="32">
        <f>SUM(Z255:AA255)</f>
        <v>1900</v>
      </c>
      <c r="AC255" s="32"/>
      <c r="AD255" s="32">
        <f>SUM(AB255:AC255)</f>
        <v>1900</v>
      </c>
    </row>
    <row r="256" spans="1:30" ht="31.5" outlineLevel="7" x14ac:dyDescent="0.2">
      <c r="A256" s="26" t="s">
        <v>89</v>
      </c>
      <c r="B256" s="26"/>
      <c r="C256" s="27" t="s">
        <v>90</v>
      </c>
      <c r="D256" s="28">
        <f t="shared" ref="D256:AC257" si="952">D257</f>
        <v>1000</v>
      </c>
      <c r="E256" s="28">
        <f t="shared" si="952"/>
        <v>0</v>
      </c>
      <c r="F256" s="28">
        <f t="shared" si="952"/>
        <v>1000</v>
      </c>
      <c r="G256" s="28">
        <f t="shared" si="952"/>
        <v>0</v>
      </c>
      <c r="H256" s="28">
        <f t="shared" si="952"/>
        <v>1000</v>
      </c>
      <c r="I256" s="29">
        <f t="shared" si="952"/>
        <v>0</v>
      </c>
      <c r="J256" s="28">
        <f t="shared" si="952"/>
        <v>1000</v>
      </c>
      <c r="K256" s="28">
        <f t="shared" si="952"/>
        <v>0</v>
      </c>
      <c r="L256" s="28">
        <f t="shared" si="952"/>
        <v>1000</v>
      </c>
      <c r="M256" s="28">
        <f t="shared" si="952"/>
        <v>1000</v>
      </c>
      <c r="N256" s="28">
        <f t="shared" si="952"/>
        <v>0</v>
      </c>
      <c r="O256" s="28">
        <f t="shared" si="952"/>
        <v>1000</v>
      </c>
      <c r="P256" s="28">
        <f t="shared" si="952"/>
        <v>0</v>
      </c>
      <c r="Q256" s="28">
        <f t="shared" si="952"/>
        <v>1000</v>
      </c>
      <c r="R256" s="28">
        <f t="shared" si="952"/>
        <v>0</v>
      </c>
      <c r="S256" s="28">
        <f t="shared" si="952"/>
        <v>1000</v>
      </c>
      <c r="T256" s="28">
        <f t="shared" si="952"/>
        <v>0</v>
      </c>
      <c r="U256" s="28">
        <f t="shared" si="952"/>
        <v>1000</v>
      </c>
      <c r="V256" s="28">
        <f t="shared" si="952"/>
        <v>1000</v>
      </c>
      <c r="W256" s="28">
        <f t="shared" si="952"/>
        <v>0</v>
      </c>
      <c r="X256" s="28">
        <f t="shared" si="952"/>
        <v>1000</v>
      </c>
      <c r="Y256" s="28">
        <f t="shared" si="952"/>
        <v>0</v>
      </c>
      <c r="Z256" s="28">
        <f t="shared" si="952"/>
        <v>1000</v>
      </c>
      <c r="AA256" s="28">
        <f t="shared" si="952"/>
        <v>0</v>
      </c>
      <c r="AB256" s="28">
        <f t="shared" ref="AA256:AD257" si="953">AB257</f>
        <v>1000</v>
      </c>
      <c r="AC256" s="28">
        <f t="shared" si="952"/>
        <v>0</v>
      </c>
      <c r="AD256" s="28">
        <f t="shared" si="953"/>
        <v>1000</v>
      </c>
    </row>
    <row r="257" spans="1:30" ht="31.5" outlineLevel="5" x14ac:dyDescent="0.2">
      <c r="A257" s="26" t="s">
        <v>91</v>
      </c>
      <c r="B257" s="26"/>
      <c r="C257" s="27" t="s">
        <v>92</v>
      </c>
      <c r="D257" s="28">
        <f>D258</f>
        <v>1000</v>
      </c>
      <c r="E257" s="28">
        <f t="shared" si="952"/>
        <v>0</v>
      </c>
      <c r="F257" s="28">
        <f t="shared" si="952"/>
        <v>1000</v>
      </c>
      <c r="G257" s="28">
        <f t="shared" si="952"/>
        <v>0</v>
      </c>
      <c r="H257" s="28">
        <f t="shared" si="952"/>
        <v>1000</v>
      </c>
      <c r="I257" s="29">
        <f t="shared" si="952"/>
        <v>0</v>
      </c>
      <c r="J257" s="28">
        <f t="shared" si="952"/>
        <v>1000</v>
      </c>
      <c r="K257" s="28">
        <f t="shared" si="952"/>
        <v>0</v>
      </c>
      <c r="L257" s="28">
        <f t="shared" si="952"/>
        <v>1000</v>
      </c>
      <c r="M257" s="28">
        <f t="shared" si="952"/>
        <v>1000</v>
      </c>
      <c r="N257" s="28">
        <f t="shared" si="952"/>
        <v>0</v>
      </c>
      <c r="O257" s="28">
        <f t="shared" si="952"/>
        <v>1000</v>
      </c>
      <c r="P257" s="28">
        <f t="shared" si="952"/>
        <v>0</v>
      </c>
      <c r="Q257" s="28">
        <f t="shared" si="952"/>
        <v>1000</v>
      </c>
      <c r="R257" s="28">
        <f t="shared" si="952"/>
        <v>0</v>
      </c>
      <c r="S257" s="28">
        <f t="shared" si="952"/>
        <v>1000</v>
      </c>
      <c r="T257" s="28">
        <f t="shared" si="952"/>
        <v>0</v>
      </c>
      <c r="U257" s="28">
        <f t="shared" si="952"/>
        <v>1000</v>
      </c>
      <c r="V257" s="28">
        <f t="shared" si="952"/>
        <v>1000</v>
      </c>
      <c r="W257" s="28">
        <f t="shared" si="952"/>
        <v>0</v>
      </c>
      <c r="X257" s="28">
        <f t="shared" si="952"/>
        <v>1000</v>
      </c>
      <c r="Y257" s="28">
        <f t="shared" si="952"/>
        <v>0</v>
      </c>
      <c r="Z257" s="28">
        <f t="shared" si="952"/>
        <v>1000</v>
      </c>
      <c r="AA257" s="28">
        <f t="shared" si="953"/>
        <v>0</v>
      </c>
      <c r="AB257" s="28">
        <f t="shared" si="953"/>
        <v>1000</v>
      </c>
      <c r="AC257" s="28">
        <f t="shared" si="953"/>
        <v>0</v>
      </c>
      <c r="AD257" s="28">
        <f t="shared" si="953"/>
        <v>1000</v>
      </c>
    </row>
    <row r="258" spans="1:30" outlineLevel="7" x14ac:dyDescent="0.2">
      <c r="A258" s="30" t="s">
        <v>91</v>
      </c>
      <c r="B258" s="30" t="s">
        <v>14</v>
      </c>
      <c r="C258" s="38" t="s">
        <v>15</v>
      </c>
      <c r="D258" s="32">
        <v>1000</v>
      </c>
      <c r="E258" s="32"/>
      <c r="F258" s="32">
        <f>SUM(D258:E258)</f>
        <v>1000</v>
      </c>
      <c r="G258" s="32"/>
      <c r="H258" s="32">
        <f>SUM(F258:G258)</f>
        <v>1000</v>
      </c>
      <c r="I258" s="33"/>
      <c r="J258" s="32">
        <f>SUM(H258:I258)</f>
        <v>1000</v>
      </c>
      <c r="K258" s="32"/>
      <c r="L258" s="32">
        <f>SUM(J258:K258)</f>
        <v>1000</v>
      </c>
      <c r="M258" s="32">
        <v>1000</v>
      </c>
      <c r="N258" s="32"/>
      <c r="O258" s="32">
        <f>SUM(M258:N258)</f>
        <v>1000</v>
      </c>
      <c r="P258" s="32"/>
      <c r="Q258" s="32">
        <f>SUM(O258:P258)</f>
        <v>1000</v>
      </c>
      <c r="R258" s="32"/>
      <c r="S258" s="32">
        <f>SUM(Q258:R258)</f>
        <v>1000</v>
      </c>
      <c r="T258" s="32"/>
      <c r="U258" s="32">
        <f>SUM(S258:T258)</f>
        <v>1000</v>
      </c>
      <c r="V258" s="32">
        <v>1000</v>
      </c>
      <c r="W258" s="32"/>
      <c r="X258" s="32">
        <f>SUM(V258:W258)</f>
        <v>1000</v>
      </c>
      <c r="Y258" s="32"/>
      <c r="Z258" s="32">
        <f>SUM(X258:Y258)</f>
        <v>1000</v>
      </c>
      <c r="AA258" s="32"/>
      <c r="AB258" s="32">
        <f>SUM(Z258:AA258)</f>
        <v>1000</v>
      </c>
      <c r="AC258" s="32"/>
      <c r="AD258" s="32">
        <f>SUM(AB258:AC258)</f>
        <v>1000</v>
      </c>
    </row>
    <row r="259" spans="1:30" ht="31.5" outlineLevel="3" x14ac:dyDescent="0.2">
      <c r="A259" s="26" t="s">
        <v>197</v>
      </c>
      <c r="B259" s="26"/>
      <c r="C259" s="27" t="s">
        <v>651</v>
      </c>
      <c r="D259" s="28">
        <f>D260</f>
        <v>39054.6</v>
      </c>
      <c r="E259" s="28">
        <f t="shared" ref="E259:L259" si="954">E260</f>
        <v>0</v>
      </c>
      <c r="F259" s="28">
        <f t="shared" si="954"/>
        <v>39054.6</v>
      </c>
      <c r="G259" s="28">
        <f t="shared" si="954"/>
        <v>1642.03</v>
      </c>
      <c r="H259" s="28">
        <f t="shared" si="954"/>
        <v>40696.629999999997</v>
      </c>
      <c r="I259" s="29">
        <f t="shared" si="954"/>
        <v>0</v>
      </c>
      <c r="J259" s="28">
        <f t="shared" si="954"/>
        <v>40696.629999999997</v>
      </c>
      <c r="K259" s="28">
        <f t="shared" si="954"/>
        <v>0</v>
      </c>
      <c r="L259" s="28">
        <f t="shared" si="954"/>
        <v>40696.629999999997</v>
      </c>
      <c r="M259" s="28">
        <f>M260</f>
        <v>37454.6</v>
      </c>
      <c r="N259" s="28">
        <f t="shared" ref="N259:T259" si="955">N260</f>
        <v>0</v>
      </c>
      <c r="O259" s="28">
        <f t="shared" ref="O259:U259" si="956">O260</f>
        <v>37454.6</v>
      </c>
      <c r="P259" s="28">
        <f t="shared" si="955"/>
        <v>0</v>
      </c>
      <c r="Q259" s="28">
        <f t="shared" si="956"/>
        <v>37454.6</v>
      </c>
      <c r="R259" s="28">
        <f t="shared" si="955"/>
        <v>0</v>
      </c>
      <c r="S259" s="28">
        <f t="shared" si="956"/>
        <v>37454.6</v>
      </c>
      <c r="T259" s="28">
        <f t="shared" si="955"/>
        <v>0</v>
      </c>
      <c r="U259" s="28">
        <f t="shared" si="956"/>
        <v>37454.6</v>
      </c>
      <c r="V259" s="28">
        <f>V260</f>
        <v>37454.6</v>
      </c>
      <c r="W259" s="28">
        <f t="shared" ref="W259:AC259" si="957">W260</f>
        <v>0</v>
      </c>
      <c r="X259" s="28">
        <f t="shared" ref="X259:AD259" si="958">X260</f>
        <v>37454.6</v>
      </c>
      <c r="Y259" s="28">
        <f t="shared" si="957"/>
        <v>0</v>
      </c>
      <c r="Z259" s="28">
        <f t="shared" si="958"/>
        <v>37454.6</v>
      </c>
      <c r="AA259" s="28">
        <f t="shared" si="957"/>
        <v>0</v>
      </c>
      <c r="AB259" s="28">
        <f t="shared" si="958"/>
        <v>37454.6</v>
      </c>
      <c r="AC259" s="28">
        <f t="shared" si="957"/>
        <v>0</v>
      </c>
      <c r="AD259" s="28">
        <f t="shared" si="958"/>
        <v>37454.6</v>
      </c>
    </row>
    <row r="260" spans="1:30" ht="31.5" outlineLevel="4" x14ac:dyDescent="0.2">
      <c r="A260" s="26" t="s">
        <v>198</v>
      </c>
      <c r="B260" s="26"/>
      <c r="C260" s="27" t="s">
        <v>26</v>
      </c>
      <c r="D260" s="28">
        <f>D261+D265</f>
        <v>39054.6</v>
      </c>
      <c r="E260" s="28">
        <f t="shared" ref="E260:F260" si="959">E261+E265</f>
        <v>0</v>
      </c>
      <c r="F260" s="28">
        <f t="shared" si="959"/>
        <v>39054.6</v>
      </c>
      <c r="G260" s="28">
        <f t="shared" ref="G260:H260" si="960">G261+G265</f>
        <v>1642.03</v>
      </c>
      <c r="H260" s="28">
        <f t="shared" si="960"/>
        <v>40696.629999999997</v>
      </c>
      <c r="I260" s="29">
        <f t="shared" ref="I260:J260" si="961">I261+I265</f>
        <v>0</v>
      </c>
      <c r="J260" s="28">
        <f t="shared" si="961"/>
        <v>40696.629999999997</v>
      </c>
      <c r="K260" s="28">
        <f t="shared" ref="K260:L260" si="962">K261+K265</f>
        <v>0</v>
      </c>
      <c r="L260" s="28">
        <f t="shared" si="962"/>
        <v>40696.629999999997</v>
      </c>
      <c r="M260" s="28">
        <f>M261+M265</f>
        <v>37454.6</v>
      </c>
      <c r="N260" s="28">
        <f t="shared" ref="N260:P260" si="963">N261+N265</f>
        <v>0</v>
      </c>
      <c r="O260" s="28">
        <f t="shared" ref="O260:R260" si="964">O261+O265</f>
        <v>37454.6</v>
      </c>
      <c r="P260" s="28">
        <f t="shared" si="963"/>
        <v>0</v>
      </c>
      <c r="Q260" s="28">
        <f t="shared" si="964"/>
        <v>37454.6</v>
      </c>
      <c r="R260" s="28">
        <f t="shared" si="964"/>
        <v>0</v>
      </c>
      <c r="S260" s="28">
        <f t="shared" ref="S260:T260" si="965">S261+S265</f>
        <v>37454.6</v>
      </c>
      <c r="T260" s="28">
        <f t="shared" si="965"/>
        <v>0</v>
      </c>
      <c r="U260" s="28">
        <f t="shared" ref="U260" si="966">U261+U265</f>
        <v>37454.6</v>
      </c>
      <c r="V260" s="28">
        <f>V261+V265</f>
        <v>37454.6</v>
      </c>
      <c r="W260" s="28">
        <f t="shared" ref="W260:Y260" si="967">W261+W265</f>
        <v>0</v>
      </c>
      <c r="X260" s="28">
        <f t="shared" ref="X260:AA260" si="968">X261+X265</f>
        <v>37454.6</v>
      </c>
      <c r="Y260" s="28">
        <f t="shared" si="967"/>
        <v>0</v>
      </c>
      <c r="Z260" s="28">
        <f t="shared" si="968"/>
        <v>37454.6</v>
      </c>
      <c r="AA260" s="28">
        <f t="shared" si="968"/>
        <v>0</v>
      </c>
      <c r="AB260" s="28">
        <f t="shared" ref="AB260:AC260" si="969">AB261+AB265</f>
        <v>37454.6</v>
      </c>
      <c r="AC260" s="28">
        <f t="shared" si="969"/>
        <v>0</v>
      </c>
      <c r="AD260" s="28">
        <f t="shared" ref="AD260" si="970">AD261+AD265</f>
        <v>37454.6</v>
      </c>
    </row>
    <row r="261" spans="1:30" outlineLevel="5" x14ac:dyDescent="0.2">
      <c r="A261" s="26" t="s">
        <v>199</v>
      </c>
      <c r="B261" s="26"/>
      <c r="C261" s="27" t="s">
        <v>28</v>
      </c>
      <c r="D261" s="28">
        <f>D262+D263+D264</f>
        <v>28325.5</v>
      </c>
      <c r="E261" s="28">
        <f t="shared" ref="E261:F261" si="971">E262+E263+E264</f>
        <v>0</v>
      </c>
      <c r="F261" s="28">
        <f t="shared" si="971"/>
        <v>28325.5</v>
      </c>
      <c r="G261" s="28">
        <f t="shared" ref="G261:H261" si="972">G262+G263+G264</f>
        <v>0</v>
      </c>
      <c r="H261" s="28">
        <f t="shared" si="972"/>
        <v>28325.5</v>
      </c>
      <c r="I261" s="29">
        <f t="shared" ref="I261:J261" si="973">I262+I263+I264</f>
        <v>0</v>
      </c>
      <c r="J261" s="28">
        <f t="shared" si="973"/>
        <v>28325.5</v>
      </c>
      <c r="K261" s="28">
        <f t="shared" ref="K261:L261" si="974">K262+K263+K264</f>
        <v>0</v>
      </c>
      <c r="L261" s="28">
        <f t="shared" si="974"/>
        <v>28325.5</v>
      </c>
      <c r="M261" s="28">
        <f t="shared" ref="M261:V261" si="975">M262+M263+M264</f>
        <v>28325.5</v>
      </c>
      <c r="N261" s="28">
        <f t="shared" ref="N261:P261" si="976">N262+N263+N264</f>
        <v>0</v>
      </c>
      <c r="O261" s="28">
        <f t="shared" ref="O261:R261" si="977">O262+O263+O264</f>
        <v>28325.5</v>
      </c>
      <c r="P261" s="28">
        <f t="shared" si="976"/>
        <v>0</v>
      </c>
      <c r="Q261" s="28">
        <f t="shared" si="977"/>
        <v>28325.5</v>
      </c>
      <c r="R261" s="28">
        <f t="shared" si="977"/>
        <v>0</v>
      </c>
      <c r="S261" s="28">
        <f t="shared" ref="S261:T261" si="978">S262+S263+S264</f>
        <v>28325.5</v>
      </c>
      <c r="T261" s="28">
        <f t="shared" si="978"/>
        <v>0</v>
      </c>
      <c r="U261" s="28">
        <f t="shared" ref="U261" si="979">U262+U263+U264</f>
        <v>28325.5</v>
      </c>
      <c r="V261" s="28">
        <f t="shared" si="975"/>
        <v>28325.5</v>
      </c>
      <c r="W261" s="28">
        <f t="shared" ref="W261:Z261" si="980">W262+W263+W264</f>
        <v>0</v>
      </c>
      <c r="X261" s="28">
        <f t="shared" ref="X261" si="981">X262+X263+X264</f>
        <v>28325.5</v>
      </c>
      <c r="Y261" s="28">
        <f t="shared" si="980"/>
        <v>0</v>
      </c>
      <c r="Z261" s="28">
        <f t="shared" si="980"/>
        <v>28325.5</v>
      </c>
      <c r="AA261" s="28">
        <f t="shared" ref="AA261:AB261" si="982">AA262+AA263+AA264</f>
        <v>0</v>
      </c>
      <c r="AB261" s="28">
        <f t="shared" si="982"/>
        <v>28325.5</v>
      </c>
      <c r="AC261" s="28">
        <f t="shared" ref="AC261:AD261" si="983">AC262+AC263+AC264</f>
        <v>0</v>
      </c>
      <c r="AD261" s="28">
        <f t="shared" si="983"/>
        <v>28325.5</v>
      </c>
    </row>
    <row r="262" spans="1:30" ht="47.25" outlineLevel="7" x14ac:dyDescent="0.2">
      <c r="A262" s="30" t="s">
        <v>199</v>
      </c>
      <c r="B262" s="30" t="s">
        <v>3</v>
      </c>
      <c r="C262" s="38" t="s">
        <v>4</v>
      </c>
      <c r="D262" s="32">
        <v>27309.4</v>
      </c>
      <c r="E262" s="32"/>
      <c r="F262" s="32">
        <f t="shared" ref="F262:F264" si="984">SUM(D262:E262)</f>
        <v>27309.4</v>
      </c>
      <c r="G262" s="32"/>
      <c r="H262" s="32">
        <f t="shared" ref="H262:H264" si="985">SUM(F262:G262)</f>
        <v>27309.4</v>
      </c>
      <c r="I262" s="33"/>
      <c r="J262" s="32">
        <f t="shared" ref="J262:J264" si="986">SUM(H262:I262)</f>
        <v>27309.4</v>
      </c>
      <c r="K262" s="32"/>
      <c r="L262" s="32">
        <f t="shared" ref="L262:L264" si="987">SUM(J262:K262)</f>
        <v>27309.4</v>
      </c>
      <c r="M262" s="34">
        <v>27309.4</v>
      </c>
      <c r="N262" s="32"/>
      <c r="O262" s="32">
        <f t="shared" ref="O262:O264" si="988">SUM(M262:N262)</f>
        <v>27309.4</v>
      </c>
      <c r="P262" s="32"/>
      <c r="Q262" s="32">
        <f t="shared" ref="Q262:Q264" si="989">SUM(O262:P262)</f>
        <v>27309.4</v>
      </c>
      <c r="R262" s="32"/>
      <c r="S262" s="32">
        <f t="shared" ref="S262:S264" si="990">SUM(Q262:R262)</f>
        <v>27309.4</v>
      </c>
      <c r="T262" s="32"/>
      <c r="U262" s="32">
        <f t="shared" ref="U262:U264" si="991">SUM(S262:T262)</f>
        <v>27309.4</v>
      </c>
      <c r="V262" s="34">
        <v>27309.4</v>
      </c>
      <c r="W262" s="32"/>
      <c r="X262" s="32">
        <f t="shared" ref="X262:X264" si="992">SUM(V262:W262)</f>
        <v>27309.4</v>
      </c>
      <c r="Y262" s="32"/>
      <c r="Z262" s="32">
        <f t="shared" ref="Z262:Z264" si="993">SUM(X262:Y262)</f>
        <v>27309.4</v>
      </c>
      <c r="AA262" s="32"/>
      <c r="AB262" s="32">
        <f t="shared" ref="AB262:AB264" si="994">SUM(Z262:AA262)</f>
        <v>27309.4</v>
      </c>
      <c r="AC262" s="32"/>
      <c r="AD262" s="32">
        <f t="shared" ref="AD262:AD264" si="995">SUM(AB262:AC262)</f>
        <v>27309.4</v>
      </c>
    </row>
    <row r="263" spans="1:30" ht="31.5" outlineLevel="5" x14ac:dyDescent="0.2">
      <c r="A263" s="30" t="s">
        <v>199</v>
      </c>
      <c r="B263" s="30" t="s">
        <v>6</v>
      </c>
      <c r="C263" s="38" t="s">
        <v>7</v>
      </c>
      <c r="D263" s="32">
        <v>993.3</v>
      </c>
      <c r="E263" s="32"/>
      <c r="F263" s="32">
        <f t="shared" si="984"/>
        <v>993.3</v>
      </c>
      <c r="G263" s="32"/>
      <c r="H263" s="32">
        <f t="shared" si="985"/>
        <v>993.3</v>
      </c>
      <c r="I263" s="33"/>
      <c r="J263" s="32">
        <f t="shared" si="986"/>
        <v>993.3</v>
      </c>
      <c r="K263" s="32"/>
      <c r="L263" s="32">
        <f t="shared" si="987"/>
        <v>993.3</v>
      </c>
      <c r="M263" s="34">
        <v>993.3</v>
      </c>
      <c r="N263" s="32"/>
      <c r="O263" s="32">
        <f t="shared" si="988"/>
        <v>993.3</v>
      </c>
      <c r="P263" s="32"/>
      <c r="Q263" s="32">
        <f t="shared" si="989"/>
        <v>993.3</v>
      </c>
      <c r="R263" s="32"/>
      <c r="S263" s="32">
        <f t="shared" si="990"/>
        <v>993.3</v>
      </c>
      <c r="T263" s="32"/>
      <c r="U263" s="32">
        <f t="shared" si="991"/>
        <v>993.3</v>
      </c>
      <c r="V263" s="34">
        <v>993.3</v>
      </c>
      <c r="W263" s="32"/>
      <c r="X263" s="32">
        <f t="shared" si="992"/>
        <v>993.3</v>
      </c>
      <c r="Y263" s="32"/>
      <c r="Z263" s="32">
        <f t="shared" si="993"/>
        <v>993.3</v>
      </c>
      <c r="AA263" s="32"/>
      <c r="AB263" s="32">
        <f t="shared" si="994"/>
        <v>993.3</v>
      </c>
      <c r="AC263" s="32"/>
      <c r="AD263" s="32">
        <f t="shared" si="995"/>
        <v>993.3</v>
      </c>
    </row>
    <row r="264" spans="1:30" outlineLevel="7" x14ac:dyDescent="0.2">
      <c r="A264" s="30" t="s">
        <v>199</v>
      </c>
      <c r="B264" s="30" t="s">
        <v>18</v>
      </c>
      <c r="C264" s="38" t="s">
        <v>19</v>
      </c>
      <c r="D264" s="32">
        <v>22.8</v>
      </c>
      <c r="E264" s="32"/>
      <c r="F264" s="32">
        <f t="shared" si="984"/>
        <v>22.8</v>
      </c>
      <c r="G264" s="32"/>
      <c r="H264" s="32">
        <f t="shared" si="985"/>
        <v>22.8</v>
      </c>
      <c r="I264" s="33"/>
      <c r="J264" s="32">
        <f t="shared" si="986"/>
        <v>22.8</v>
      </c>
      <c r="K264" s="32"/>
      <c r="L264" s="32">
        <f t="shared" si="987"/>
        <v>22.8</v>
      </c>
      <c r="M264" s="34">
        <v>22.8</v>
      </c>
      <c r="N264" s="32"/>
      <c r="O264" s="32">
        <f t="shared" si="988"/>
        <v>22.8</v>
      </c>
      <c r="P264" s="32"/>
      <c r="Q264" s="32">
        <f t="shared" si="989"/>
        <v>22.8</v>
      </c>
      <c r="R264" s="32"/>
      <c r="S264" s="32">
        <f t="shared" si="990"/>
        <v>22.8</v>
      </c>
      <c r="T264" s="32"/>
      <c r="U264" s="32">
        <f t="shared" si="991"/>
        <v>22.8</v>
      </c>
      <c r="V264" s="34">
        <v>22.8</v>
      </c>
      <c r="W264" s="32"/>
      <c r="X264" s="32">
        <f t="shared" si="992"/>
        <v>22.8</v>
      </c>
      <c r="Y264" s="32"/>
      <c r="Z264" s="32">
        <f t="shared" si="993"/>
        <v>22.8</v>
      </c>
      <c r="AA264" s="32"/>
      <c r="AB264" s="32">
        <f t="shared" si="994"/>
        <v>22.8</v>
      </c>
      <c r="AC264" s="32"/>
      <c r="AD264" s="32">
        <f t="shared" si="995"/>
        <v>22.8</v>
      </c>
    </row>
    <row r="265" spans="1:30" outlineLevel="5" x14ac:dyDescent="0.2">
      <c r="A265" s="26" t="s">
        <v>209</v>
      </c>
      <c r="B265" s="26"/>
      <c r="C265" s="27" t="s">
        <v>210</v>
      </c>
      <c r="D265" s="28">
        <f>D266</f>
        <v>10729.099999999999</v>
      </c>
      <c r="E265" s="28">
        <f t="shared" ref="E265:L265" si="996">E266</f>
        <v>0</v>
      </c>
      <c r="F265" s="28">
        <f t="shared" si="996"/>
        <v>10729.099999999999</v>
      </c>
      <c r="G265" s="28">
        <f t="shared" si="996"/>
        <v>1642.03</v>
      </c>
      <c r="H265" s="28">
        <f t="shared" si="996"/>
        <v>12371.13</v>
      </c>
      <c r="I265" s="29">
        <f t="shared" si="996"/>
        <v>0</v>
      </c>
      <c r="J265" s="28">
        <f t="shared" si="996"/>
        <v>12371.13</v>
      </c>
      <c r="K265" s="28">
        <f t="shared" si="996"/>
        <v>0</v>
      </c>
      <c r="L265" s="28">
        <f t="shared" si="996"/>
        <v>12371.13</v>
      </c>
      <c r="M265" s="28">
        <f t="shared" ref="M265:V265" si="997">M266</f>
        <v>9129.0999999999985</v>
      </c>
      <c r="N265" s="28">
        <f t="shared" ref="N265:T265" si="998">N266</f>
        <v>0</v>
      </c>
      <c r="O265" s="28">
        <f t="shared" ref="O265:U265" si="999">O266</f>
        <v>9129.0999999999985</v>
      </c>
      <c r="P265" s="28">
        <f t="shared" si="998"/>
        <v>0</v>
      </c>
      <c r="Q265" s="28">
        <f t="shared" si="999"/>
        <v>9129.0999999999985</v>
      </c>
      <c r="R265" s="28">
        <f t="shared" si="998"/>
        <v>0</v>
      </c>
      <c r="S265" s="28">
        <f t="shared" si="999"/>
        <v>9129.0999999999985</v>
      </c>
      <c r="T265" s="28">
        <f t="shared" si="998"/>
        <v>0</v>
      </c>
      <c r="U265" s="28">
        <f t="shared" si="999"/>
        <v>9129.0999999999985</v>
      </c>
      <c r="V265" s="28">
        <f t="shared" si="997"/>
        <v>9129.0999999999985</v>
      </c>
      <c r="W265" s="28">
        <f t="shared" ref="W265:AC265" si="1000">W266</f>
        <v>0</v>
      </c>
      <c r="X265" s="28">
        <f t="shared" ref="X265:AD265" si="1001">X266</f>
        <v>9129.0999999999985</v>
      </c>
      <c r="Y265" s="28">
        <f t="shared" si="1000"/>
        <v>0</v>
      </c>
      <c r="Z265" s="28">
        <f t="shared" si="1001"/>
        <v>9129.0999999999985</v>
      </c>
      <c r="AA265" s="28">
        <f t="shared" si="1000"/>
        <v>0</v>
      </c>
      <c r="AB265" s="28">
        <f t="shared" si="1001"/>
        <v>9129.0999999999985</v>
      </c>
      <c r="AC265" s="28">
        <f t="shared" si="1000"/>
        <v>0</v>
      </c>
      <c r="AD265" s="28">
        <f t="shared" si="1001"/>
        <v>9129.0999999999985</v>
      </c>
    </row>
    <row r="266" spans="1:30" ht="31.5" outlineLevel="7" x14ac:dyDescent="0.2">
      <c r="A266" s="30" t="s">
        <v>209</v>
      </c>
      <c r="B266" s="30" t="s">
        <v>6</v>
      </c>
      <c r="C266" s="38" t="s">
        <v>7</v>
      </c>
      <c r="D266" s="32">
        <v>10729.099999999999</v>
      </c>
      <c r="E266" s="32"/>
      <c r="F266" s="32">
        <f>SUM(D266:E266)</f>
        <v>10729.099999999999</v>
      </c>
      <c r="G266" s="32">
        <f>142.03+1500</f>
        <v>1642.03</v>
      </c>
      <c r="H266" s="32">
        <f>SUM(F266:G266)</f>
        <v>12371.13</v>
      </c>
      <c r="I266" s="33"/>
      <c r="J266" s="32">
        <f>SUM(H266:I266)</f>
        <v>12371.13</v>
      </c>
      <c r="K266" s="32"/>
      <c r="L266" s="32">
        <f>SUM(J266:K266)</f>
        <v>12371.13</v>
      </c>
      <c r="M266" s="34">
        <v>9129.0999999999985</v>
      </c>
      <c r="N266" s="32"/>
      <c r="O266" s="32">
        <f>SUM(M266:N266)</f>
        <v>9129.0999999999985</v>
      </c>
      <c r="P266" s="32"/>
      <c r="Q266" s="32">
        <f>SUM(O266:P266)</f>
        <v>9129.0999999999985</v>
      </c>
      <c r="R266" s="32"/>
      <c r="S266" s="32">
        <f>SUM(Q266:R266)</f>
        <v>9129.0999999999985</v>
      </c>
      <c r="T266" s="32"/>
      <c r="U266" s="32">
        <f>SUM(S266:T266)</f>
        <v>9129.0999999999985</v>
      </c>
      <c r="V266" s="34">
        <v>9129.0999999999985</v>
      </c>
      <c r="W266" s="32"/>
      <c r="X266" s="32">
        <f>SUM(V266:W266)</f>
        <v>9129.0999999999985</v>
      </c>
      <c r="Y266" s="32"/>
      <c r="Z266" s="32">
        <f>SUM(X266:Y266)</f>
        <v>9129.0999999999985</v>
      </c>
      <c r="AA266" s="32"/>
      <c r="AB266" s="32">
        <f>SUM(Z266:AA266)</f>
        <v>9129.0999999999985</v>
      </c>
      <c r="AC266" s="32"/>
      <c r="AD266" s="32">
        <f>SUM(AB266:AC266)</f>
        <v>9129.0999999999985</v>
      </c>
    </row>
    <row r="267" spans="1:30" ht="31.5" outlineLevel="4" x14ac:dyDescent="0.2">
      <c r="A267" s="26" t="s">
        <v>93</v>
      </c>
      <c r="B267" s="26"/>
      <c r="C267" s="27" t="s">
        <v>652</v>
      </c>
      <c r="D267" s="28">
        <f>D268+D308+D322+D340+D359+D363</f>
        <v>887716.50000000012</v>
      </c>
      <c r="E267" s="28">
        <f t="shared" ref="E267:F267" si="1002">E268+E308+E322+E340+E359+E363</f>
        <v>188526.93153999999</v>
      </c>
      <c r="F267" s="28">
        <f t="shared" si="1002"/>
        <v>1076243.43154</v>
      </c>
      <c r="G267" s="28">
        <f t="shared" ref="G267:H267" si="1003">G268+G308+G322+G340+G359+G363</f>
        <v>66950.782680000004</v>
      </c>
      <c r="H267" s="28">
        <f t="shared" si="1003"/>
        <v>1143194.21422</v>
      </c>
      <c r="I267" s="29">
        <f t="shared" ref="I267:J267" si="1004">I268+I308+I322+I340+I359+I363</f>
        <v>38101.304099999994</v>
      </c>
      <c r="J267" s="28">
        <f t="shared" si="1004"/>
        <v>1181295.51832</v>
      </c>
      <c r="K267" s="28">
        <f t="shared" ref="K267:L267" si="1005">K268+K308+K322+K340+K359+K363</f>
        <v>35584.822500000002</v>
      </c>
      <c r="L267" s="28">
        <f t="shared" si="1005"/>
        <v>1216880.34082</v>
      </c>
      <c r="M267" s="28">
        <f>M268+M308+M322+M340+M359+M363</f>
        <v>688088.5</v>
      </c>
      <c r="N267" s="28">
        <f t="shared" ref="N267:P267" si="1006">N268+N308+N322+N340+N359+N363</f>
        <v>0</v>
      </c>
      <c r="O267" s="28">
        <f t="shared" ref="O267:R267" si="1007">O268+O308+O322+O340+O359+O363</f>
        <v>688088.5</v>
      </c>
      <c r="P267" s="28">
        <f t="shared" si="1006"/>
        <v>0</v>
      </c>
      <c r="Q267" s="28">
        <f t="shared" si="1007"/>
        <v>688088.5</v>
      </c>
      <c r="R267" s="28">
        <f t="shared" si="1007"/>
        <v>21578.855</v>
      </c>
      <c r="S267" s="28">
        <f t="shared" ref="S267:T267" si="1008">S268+S308+S322+S340+S359+S363</f>
        <v>709667.35499999998</v>
      </c>
      <c r="T267" s="28">
        <f t="shared" si="1008"/>
        <v>100000</v>
      </c>
      <c r="U267" s="28">
        <f t="shared" ref="U267" si="1009">U268+U308+U322+U340+U359+U363</f>
        <v>809667.35499999998</v>
      </c>
      <c r="V267" s="28">
        <f>V268+V308+V322+V340+V359+V363</f>
        <v>687266.4</v>
      </c>
      <c r="W267" s="28">
        <f t="shared" ref="W267:Y267" si="1010">W268+W308+W322+W340+W359+W363</f>
        <v>1357.1159500000001</v>
      </c>
      <c r="X267" s="28">
        <f t="shared" ref="X267:AA267" si="1011">X268+X308+X322+X340+X359+X363</f>
        <v>688623.51595000003</v>
      </c>
      <c r="Y267" s="28">
        <f t="shared" si="1010"/>
        <v>0</v>
      </c>
      <c r="Z267" s="28">
        <f t="shared" si="1011"/>
        <v>688623.51595000003</v>
      </c>
      <c r="AA267" s="28">
        <f t="shared" si="1011"/>
        <v>10745.732</v>
      </c>
      <c r="AB267" s="28">
        <f t="shared" ref="AB267:AC267" si="1012">AB268+AB308+AB322+AB340+AB359+AB363</f>
        <v>699369.24794999999</v>
      </c>
      <c r="AC267" s="28">
        <f t="shared" si="1012"/>
        <v>100000</v>
      </c>
      <c r="AD267" s="28">
        <f t="shared" ref="AD267" si="1013">AD268+AD308+AD322+AD340+AD359+AD363</f>
        <v>799369.24794999999</v>
      </c>
    </row>
    <row r="268" spans="1:30" outlineLevel="5" x14ac:dyDescent="0.2">
      <c r="A268" s="26" t="s">
        <v>94</v>
      </c>
      <c r="B268" s="26"/>
      <c r="C268" s="27" t="s">
        <v>653</v>
      </c>
      <c r="D268" s="28">
        <f>D269+D274+D279+D294+D299</f>
        <v>163493.40000000002</v>
      </c>
      <c r="E268" s="28">
        <f t="shared" ref="E268:F268" si="1014">E269+E274+E279+E294+E299</f>
        <v>156666.81</v>
      </c>
      <c r="F268" s="28">
        <f t="shared" si="1014"/>
        <v>320160.21000000002</v>
      </c>
      <c r="G268" s="28">
        <f t="shared" ref="G268:H268" si="1015">G269+G274+G279+G294+G299</f>
        <v>37788.637240000004</v>
      </c>
      <c r="H268" s="28">
        <f t="shared" si="1015"/>
        <v>357948.84724000003</v>
      </c>
      <c r="I268" s="29">
        <f t="shared" ref="I268:J268" si="1016">I269+I274+I279+I294+I299</f>
        <v>40.516199999999998</v>
      </c>
      <c r="J268" s="28">
        <f t="shared" si="1016"/>
        <v>357989.36343999999</v>
      </c>
      <c r="K268" s="28">
        <f t="shared" ref="K268:L268" si="1017">K269+K274+K279+K294+K299</f>
        <v>0</v>
      </c>
      <c r="L268" s="28">
        <f t="shared" si="1017"/>
        <v>357989.36343999999</v>
      </c>
      <c r="M268" s="28">
        <f>M269+M274+M279+M294+M299</f>
        <v>55942.299999999996</v>
      </c>
      <c r="N268" s="28">
        <f t="shared" ref="N268:P268" si="1018">N269+N274+N279+N294+N299</f>
        <v>0</v>
      </c>
      <c r="O268" s="28">
        <f t="shared" ref="O268:R268" si="1019">O269+O274+O279+O294+O299</f>
        <v>55942.299999999996</v>
      </c>
      <c r="P268" s="28">
        <f t="shared" si="1018"/>
        <v>0</v>
      </c>
      <c r="Q268" s="28">
        <f t="shared" si="1019"/>
        <v>55942.299999999996</v>
      </c>
      <c r="R268" s="28">
        <f t="shared" si="1019"/>
        <v>0</v>
      </c>
      <c r="S268" s="28">
        <f t="shared" ref="S268:T268" si="1020">S269+S274+S279+S294+S299</f>
        <v>55942.299999999996</v>
      </c>
      <c r="T268" s="28">
        <f t="shared" si="1020"/>
        <v>0</v>
      </c>
      <c r="U268" s="28">
        <f t="shared" ref="U268" si="1021">U269+U274+U279+U294+U299</f>
        <v>55942.299999999996</v>
      </c>
      <c r="V268" s="28">
        <f>V269+V274+V279+V294+V299</f>
        <v>59181.1</v>
      </c>
      <c r="W268" s="28">
        <f t="shared" ref="W268:Y268" si="1022">W269+W274+W279+W294+W299</f>
        <v>0</v>
      </c>
      <c r="X268" s="28">
        <f t="shared" ref="X268:AA268" si="1023">X269+X274+X279+X294+X299</f>
        <v>59181.1</v>
      </c>
      <c r="Y268" s="28">
        <f t="shared" si="1022"/>
        <v>0</v>
      </c>
      <c r="Z268" s="28">
        <f t="shared" si="1023"/>
        <v>59181.1</v>
      </c>
      <c r="AA268" s="28">
        <f t="shared" si="1023"/>
        <v>0</v>
      </c>
      <c r="AB268" s="28">
        <f t="shared" ref="AB268:AC268" si="1024">AB269+AB274+AB279+AB294+AB299</f>
        <v>59181.1</v>
      </c>
      <c r="AC268" s="28">
        <f t="shared" si="1024"/>
        <v>0</v>
      </c>
      <c r="AD268" s="28">
        <f t="shared" ref="AD268" si="1025">AD269+AD274+AD279+AD294+AD299</f>
        <v>59181.1</v>
      </c>
    </row>
    <row r="269" spans="1:30" ht="31.5" outlineLevel="7" x14ac:dyDescent="0.2">
      <c r="A269" s="26" t="s">
        <v>95</v>
      </c>
      <c r="B269" s="26"/>
      <c r="C269" s="27" t="s">
        <v>96</v>
      </c>
      <c r="D269" s="28">
        <f>D270+D272</f>
        <v>28996.3</v>
      </c>
      <c r="E269" s="28">
        <f t="shared" ref="E269:F269" si="1026">E270+E272</f>
        <v>0</v>
      </c>
      <c r="F269" s="28">
        <f t="shared" si="1026"/>
        <v>28996.3</v>
      </c>
      <c r="G269" s="28">
        <f t="shared" ref="G269:H269" si="1027">G270+G272</f>
        <v>19677.804970000001</v>
      </c>
      <c r="H269" s="28">
        <f t="shared" si="1027"/>
        <v>48674.10497</v>
      </c>
      <c r="I269" s="29">
        <f t="shared" ref="I269:J269" si="1028">I270+I272</f>
        <v>40.516199999999998</v>
      </c>
      <c r="J269" s="28">
        <f t="shared" si="1028"/>
        <v>48714.621169999999</v>
      </c>
      <c r="K269" s="28">
        <f t="shared" ref="K269:L269" si="1029">K270+K272</f>
        <v>0</v>
      </c>
      <c r="L269" s="28">
        <f t="shared" si="1029"/>
        <v>48714.621169999999</v>
      </c>
      <c r="M269" s="28">
        <f t="shared" ref="M269:V269" si="1030">M270+M272</f>
        <v>25048.3</v>
      </c>
      <c r="N269" s="28">
        <f t="shared" ref="N269:P269" si="1031">N270+N272</f>
        <v>0</v>
      </c>
      <c r="O269" s="28">
        <f t="shared" ref="O269:R269" si="1032">O270+O272</f>
        <v>25048.3</v>
      </c>
      <c r="P269" s="28">
        <f t="shared" si="1031"/>
        <v>0</v>
      </c>
      <c r="Q269" s="28">
        <f t="shared" si="1032"/>
        <v>25048.3</v>
      </c>
      <c r="R269" s="28">
        <f t="shared" si="1032"/>
        <v>0</v>
      </c>
      <c r="S269" s="28">
        <f t="shared" ref="S269:T269" si="1033">S270+S272</f>
        <v>25048.3</v>
      </c>
      <c r="T269" s="28">
        <f t="shared" si="1033"/>
        <v>0</v>
      </c>
      <c r="U269" s="28">
        <f t="shared" ref="U269" si="1034">U270+U272</f>
        <v>25048.3</v>
      </c>
      <c r="V269" s="28">
        <f t="shared" si="1030"/>
        <v>25048.3</v>
      </c>
      <c r="W269" s="28">
        <f t="shared" ref="W269:Z269" si="1035">W270+W272</f>
        <v>0</v>
      </c>
      <c r="X269" s="28">
        <f t="shared" ref="X269" si="1036">X270+X272</f>
        <v>25048.3</v>
      </c>
      <c r="Y269" s="28">
        <f t="shared" si="1035"/>
        <v>0</v>
      </c>
      <c r="Z269" s="28">
        <f t="shared" si="1035"/>
        <v>25048.3</v>
      </c>
      <c r="AA269" s="28">
        <f t="shared" ref="AA269:AB269" si="1037">AA270+AA272</f>
        <v>0</v>
      </c>
      <c r="AB269" s="28">
        <f t="shared" si="1037"/>
        <v>25048.3</v>
      </c>
      <c r="AC269" s="28">
        <f t="shared" ref="AC269:AD269" si="1038">AC270+AC272</f>
        <v>0</v>
      </c>
      <c r="AD269" s="28">
        <f t="shared" si="1038"/>
        <v>25048.3</v>
      </c>
    </row>
    <row r="270" spans="1:30" outlineLevel="3" x14ac:dyDescent="0.2">
      <c r="A270" s="22" t="s">
        <v>132</v>
      </c>
      <c r="B270" s="22"/>
      <c r="C270" s="40" t="s">
        <v>133</v>
      </c>
      <c r="D270" s="36">
        <f>D271</f>
        <v>5048.3</v>
      </c>
      <c r="E270" s="36">
        <f t="shared" ref="E270:L270" si="1039">E271</f>
        <v>0</v>
      </c>
      <c r="F270" s="36">
        <f t="shared" si="1039"/>
        <v>5048.3</v>
      </c>
      <c r="G270" s="36">
        <f t="shared" si="1039"/>
        <v>14235.88967</v>
      </c>
      <c r="H270" s="36">
        <f t="shared" si="1039"/>
        <v>19284.18967</v>
      </c>
      <c r="I270" s="37">
        <f t="shared" si="1039"/>
        <v>0</v>
      </c>
      <c r="J270" s="36">
        <f t="shared" si="1039"/>
        <v>19284.18967</v>
      </c>
      <c r="K270" s="36">
        <f t="shared" si="1039"/>
        <v>0</v>
      </c>
      <c r="L270" s="36">
        <f t="shared" si="1039"/>
        <v>19284.18967</v>
      </c>
      <c r="M270" s="36">
        <f t="shared" ref="M270:V270" si="1040">M271</f>
        <v>5048.3</v>
      </c>
      <c r="N270" s="36">
        <f t="shared" ref="N270:T270" si="1041">N271</f>
        <v>0</v>
      </c>
      <c r="O270" s="36">
        <f t="shared" ref="O270:U270" si="1042">O271</f>
        <v>5048.3</v>
      </c>
      <c r="P270" s="36">
        <f t="shared" si="1041"/>
        <v>0</v>
      </c>
      <c r="Q270" s="36">
        <f t="shared" si="1042"/>
        <v>5048.3</v>
      </c>
      <c r="R270" s="36">
        <f t="shared" si="1041"/>
        <v>0</v>
      </c>
      <c r="S270" s="36">
        <f t="shared" si="1042"/>
        <v>5048.3</v>
      </c>
      <c r="T270" s="36">
        <f t="shared" si="1041"/>
        <v>0</v>
      </c>
      <c r="U270" s="36">
        <f t="shared" si="1042"/>
        <v>5048.3</v>
      </c>
      <c r="V270" s="36">
        <f t="shared" si="1040"/>
        <v>5048.3</v>
      </c>
      <c r="W270" s="36">
        <f t="shared" ref="W270:AC270" si="1043">W271</f>
        <v>0</v>
      </c>
      <c r="X270" s="36">
        <f t="shared" ref="X270:AD270" si="1044">X271</f>
        <v>5048.3</v>
      </c>
      <c r="Y270" s="36">
        <f t="shared" si="1043"/>
        <v>0</v>
      </c>
      <c r="Z270" s="36">
        <f t="shared" si="1044"/>
        <v>5048.3</v>
      </c>
      <c r="AA270" s="36">
        <f t="shared" si="1043"/>
        <v>0</v>
      </c>
      <c r="AB270" s="36">
        <f t="shared" si="1044"/>
        <v>5048.3</v>
      </c>
      <c r="AC270" s="36">
        <f t="shared" si="1043"/>
        <v>0</v>
      </c>
      <c r="AD270" s="36">
        <f t="shared" si="1044"/>
        <v>5048.3</v>
      </c>
    </row>
    <row r="271" spans="1:30" ht="31.5" outlineLevel="4" x14ac:dyDescent="0.2">
      <c r="A271" s="41" t="s">
        <v>132</v>
      </c>
      <c r="B271" s="41" t="s">
        <v>41</v>
      </c>
      <c r="C271" s="42" t="s">
        <v>42</v>
      </c>
      <c r="D271" s="32">
        <f>3673.3+1375</f>
        <v>5048.3</v>
      </c>
      <c r="E271" s="32"/>
      <c r="F271" s="32">
        <f>SUM(D271:E271)</f>
        <v>5048.3</v>
      </c>
      <c r="G271" s="32">
        <f>5827.80767+8408.082</f>
        <v>14235.88967</v>
      </c>
      <c r="H271" s="32">
        <f>SUM(F271:G271)</f>
        <v>19284.18967</v>
      </c>
      <c r="I271" s="33"/>
      <c r="J271" s="32">
        <f>SUM(H271:I271)</f>
        <v>19284.18967</v>
      </c>
      <c r="K271" s="32"/>
      <c r="L271" s="32">
        <f>SUM(J271:K271)</f>
        <v>19284.18967</v>
      </c>
      <c r="M271" s="32">
        <f t="shared" ref="M271:V271" si="1045">3673.3+1375</f>
        <v>5048.3</v>
      </c>
      <c r="N271" s="32"/>
      <c r="O271" s="32">
        <f>SUM(M271:N271)</f>
        <v>5048.3</v>
      </c>
      <c r="P271" s="32"/>
      <c r="Q271" s="32">
        <f>SUM(O271:P271)</f>
        <v>5048.3</v>
      </c>
      <c r="R271" s="32"/>
      <c r="S271" s="32">
        <f>SUM(Q271:R271)</f>
        <v>5048.3</v>
      </c>
      <c r="T271" s="32"/>
      <c r="U271" s="32">
        <f>SUM(S271:T271)</f>
        <v>5048.3</v>
      </c>
      <c r="V271" s="32">
        <f t="shared" si="1045"/>
        <v>5048.3</v>
      </c>
      <c r="W271" s="32"/>
      <c r="X271" s="32">
        <f>SUM(V271:W271)</f>
        <v>5048.3</v>
      </c>
      <c r="Y271" s="32"/>
      <c r="Z271" s="32">
        <f>SUM(X271:Y271)</f>
        <v>5048.3</v>
      </c>
      <c r="AA271" s="32"/>
      <c r="AB271" s="32">
        <f>SUM(Z271:AA271)</f>
        <v>5048.3</v>
      </c>
      <c r="AC271" s="32"/>
      <c r="AD271" s="32">
        <f>SUM(AB271:AC271)</f>
        <v>5048.3</v>
      </c>
    </row>
    <row r="272" spans="1:30" ht="31.5" outlineLevel="5" x14ac:dyDescent="0.25">
      <c r="A272" s="22" t="s">
        <v>134</v>
      </c>
      <c r="B272" s="22"/>
      <c r="C272" s="43" t="s">
        <v>567</v>
      </c>
      <c r="D272" s="36">
        <f>D273</f>
        <v>23948</v>
      </c>
      <c r="E272" s="36">
        <f t="shared" ref="E272:L272" si="1046">E273</f>
        <v>0</v>
      </c>
      <c r="F272" s="36">
        <f t="shared" si="1046"/>
        <v>23948</v>
      </c>
      <c r="G272" s="36">
        <f t="shared" si="1046"/>
        <v>5441.9152999999997</v>
      </c>
      <c r="H272" s="36">
        <f t="shared" si="1046"/>
        <v>29389.915300000001</v>
      </c>
      <c r="I272" s="37">
        <f t="shared" si="1046"/>
        <v>40.516199999999998</v>
      </c>
      <c r="J272" s="36">
        <f t="shared" si="1046"/>
        <v>29430.431499999999</v>
      </c>
      <c r="K272" s="36">
        <f t="shared" si="1046"/>
        <v>0</v>
      </c>
      <c r="L272" s="36">
        <f t="shared" si="1046"/>
        <v>29430.431499999999</v>
      </c>
      <c r="M272" s="36">
        <f t="shared" ref="M272:V272" si="1047">M273</f>
        <v>20000</v>
      </c>
      <c r="N272" s="36">
        <f t="shared" ref="N272:T272" si="1048">N273</f>
        <v>0</v>
      </c>
      <c r="O272" s="36">
        <f t="shared" ref="O272:U272" si="1049">O273</f>
        <v>20000</v>
      </c>
      <c r="P272" s="36">
        <f t="shared" si="1048"/>
        <v>0</v>
      </c>
      <c r="Q272" s="36">
        <f t="shared" si="1049"/>
        <v>20000</v>
      </c>
      <c r="R272" s="36">
        <f t="shared" si="1048"/>
        <v>0</v>
      </c>
      <c r="S272" s="36">
        <f t="shared" si="1049"/>
        <v>20000</v>
      </c>
      <c r="T272" s="36">
        <f t="shared" si="1048"/>
        <v>0</v>
      </c>
      <c r="U272" s="36">
        <f t="shared" si="1049"/>
        <v>20000</v>
      </c>
      <c r="V272" s="36">
        <f t="shared" si="1047"/>
        <v>20000</v>
      </c>
      <c r="W272" s="36">
        <f t="shared" ref="W272:AC272" si="1050">W273</f>
        <v>0</v>
      </c>
      <c r="X272" s="36">
        <f t="shared" ref="X272:AD272" si="1051">X273</f>
        <v>20000</v>
      </c>
      <c r="Y272" s="36">
        <f t="shared" si="1050"/>
        <v>0</v>
      </c>
      <c r="Z272" s="36">
        <f t="shared" si="1051"/>
        <v>20000</v>
      </c>
      <c r="AA272" s="36">
        <f t="shared" si="1050"/>
        <v>0</v>
      </c>
      <c r="AB272" s="36">
        <f t="shared" si="1051"/>
        <v>20000</v>
      </c>
      <c r="AC272" s="36">
        <f t="shared" si="1050"/>
        <v>0</v>
      </c>
      <c r="AD272" s="36">
        <f t="shared" si="1051"/>
        <v>20000</v>
      </c>
    </row>
    <row r="273" spans="1:30" ht="31.5" outlineLevel="7" x14ac:dyDescent="0.2">
      <c r="A273" s="41" t="s">
        <v>134</v>
      </c>
      <c r="B273" s="41" t="s">
        <v>41</v>
      </c>
      <c r="C273" s="42" t="s">
        <v>42</v>
      </c>
      <c r="D273" s="32">
        <v>23948</v>
      </c>
      <c r="E273" s="32"/>
      <c r="F273" s="32">
        <f>SUM(D273:E273)</f>
        <v>23948</v>
      </c>
      <c r="G273" s="32">
        <f>1874.7893+109.026+3458.1</f>
        <v>5441.9152999999997</v>
      </c>
      <c r="H273" s="32">
        <f>SUM(F273:G273)</f>
        <v>29389.915300000001</v>
      </c>
      <c r="I273" s="33">
        <v>40.516199999999998</v>
      </c>
      <c r="J273" s="32">
        <f>SUM(H273:I273)</f>
        <v>29430.431499999999</v>
      </c>
      <c r="K273" s="32"/>
      <c r="L273" s="32">
        <f>SUM(J273:K273)</f>
        <v>29430.431499999999</v>
      </c>
      <c r="M273" s="34">
        <v>20000</v>
      </c>
      <c r="N273" s="32"/>
      <c r="O273" s="32">
        <f>SUM(M273:N273)</f>
        <v>20000</v>
      </c>
      <c r="P273" s="32"/>
      <c r="Q273" s="32">
        <f>SUM(O273:P273)</f>
        <v>20000</v>
      </c>
      <c r="R273" s="32"/>
      <c r="S273" s="32">
        <f>SUM(Q273:R273)</f>
        <v>20000</v>
      </c>
      <c r="T273" s="32"/>
      <c r="U273" s="32">
        <f>SUM(S273:T273)</f>
        <v>20000</v>
      </c>
      <c r="V273" s="34">
        <v>20000</v>
      </c>
      <c r="W273" s="32"/>
      <c r="X273" s="32">
        <f>SUM(V273:W273)</f>
        <v>20000</v>
      </c>
      <c r="Y273" s="32"/>
      <c r="Z273" s="32">
        <f>SUM(X273:Y273)</f>
        <v>20000</v>
      </c>
      <c r="AA273" s="32"/>
      <c r="AB273" s="32">
        <f>SUM(Z273:AA273)</f>
        <v>20000</v>
      </c>
      <c r="AC273" s="32"/>
      <c r="AD273" s="32">
        <f>SUM(AB273:AC273)</f>
        <v>20000</v>
      </c>
    </row>
    <row r="274" spans="1:30" ht="31.5" outlineLevel="2" x14ac:dyDescent="0.2">
      <c r="A274" s="26" t="s">
        <v>117</v>
      </c>
      <c r="B274" s="26"/>
      <c r="C274" s="27" t="s">
        <v>654</v>
      </c>
      <c r="D274" s="28">
        <f>D277+D275</f>
        <v>1671.3</v>
      </c>
      <c r="E274" s="28">
        <f t="shared" ref="E274:F274" si="1052">E277+E275</f>
        <v>0</v>
      </c>
      <c r="F274" s="28">
        <f t="shared" si="1052"/>
        <v>1671.3</v>
      </c>
      <c r="G274" s="28">
        <f t="shared" ref="G274:H274" si="1053">G277+G275</f>
        <v>21.864599999999999</v>
      </c>
      <c r="H274" s="28">
        <f t="shared" si="1053"/>
        <v>1693.1646000000001</v>
      </c>
      <c r="I274" s="29">
        <f t="shared" ref="I274:J274" si="1054">I277+I275</f>
        <v>0</v>
      </c>
      <c r="J274" s="28">
        <f t="shared" si="1054"/>
        <v>1693.1646000000001</v>
      </c>
      <c r="K274" s="28">
        <f t="shared" ref="K274:L274" si="1055">K277+K275</f>
        <v>0</v>
      </c>
      <c r="L274" s="28">
        <f t="shared" si="1055"/>
        <v>1693.1646000000001</v>
      </c>
      <c r="M274" s="28">
        <f t="shared" ref="M274:V274" si="1056">M277+M275</f>
        <v>1671.3</v>
      </c>
      <c r="N274" s="28">
        <f t="shared" ref="N274:P274" si="1057">N277+N275</f>
        <v>0</v>
      </c>
      <c r="O274" s="28">
        <f t="shared" ref="O274:R274" si="1058">O277+O275</f>
        <v>1671.3</v>
      </c>
      <c r="P274" s="28">
        <f t="shared" si="1057"/>
        <v>0</v>
      </c>
      <c r="Q274" s="28">
        <f t="shared" si="1058"/>
        <v>1671.3</v>
      </c>
      <c r="R274" s="28">
        <f t="shared" si="1058"/>
        <v>0</v>
      </c>
      <c r="S274" s="28">
        <f t="shared" ref="S274:T274" si="1059">S277+S275</f>
        <v>1671.3</v>
      </c>
      <c r="T274" s="28">
        <f t="shared" si="1059"/>
        <v>0</v>
      </c>
      <c r="U274" s="28">
        <f t="shared" ref="U274" si="1060">U277+U275</f>
        <v>1671.3</v>
      </c>
      <c r="V274" s="28">
        <f t="shared" si="1056"/>
        <v>1671.3</v>
      </c>
      <c r="W274" s="28">
        <f t="shared" ref="W274:Z274" si="1061">W277+W275</f>
        <v>0</v>
      </c>
      <c r="X274" s="28">
        <f t="shared" ref="X274" si="1062">X277+X275</f>
        <v>1671.3</v>
      </c>
      <c r="Y274" s="28">
        <f t="shared" si="1061"/>
        <v>0</v>
      </c>
      <c r="Z274" s="28">
        <f t="shared" si="1061"/>
        <v>1671.3</v>
      </c>
      <c r="AA274" s="28">
        <f t="shared" ref="AA274:AB274" si="1063">AA277+AA275</f>
        <v>0</v>
      </c>
      <c r="AB274" s="28">
        <f t="shared" si="1063"/>
        <v>1671.3</v>
      </c>
      <c r="AC274" s="28">
        <f t="shared" ref="AC274:AD274" si="1064">AC277+AC275</f>
        <v>0</v>
      </c>
      <c r="AD274" s="28">
        <f t="shared" si="1064"/>
        <v>1671.3</v>
      </c>
    </row>
    <row r="275" spans="1:30" outlineLevel="2" x14ac:dyDescent="0.2">
      <c r="A275" s="26" t="s">
        <v>136</v>
      </c>
      <c r="B275" s="26"/>
      <c r="C275" s="27" t="s">
        <v>137</v>
      </c>
      <c r="D275" s="28">
        <f>D276</f>
        <v>1559.3</v>
      </c>
      <c r="E275" s="28">
        <f t="shared" ref="E275:L275" si="1065">E276</f>
        <v>0</v>
      </c>
      <c r="F275" s="28">
        <f t="shared" si="1065"/>
        <v>1559.3</v>
      </c>
      <c r="G275" s="28">
        <f t="shared" si="1065"/>
        <v>21.864599999999999</v>
      </c>
      <c r="H275" s="28">
        <f t="shared" si="1065"/>
        <v>1581.1646000000001</v>
      </c>
      <c r="I275" s="29">
        <f t="shared" si="1065"/>
        <v>0</v>
      </c>
      <c r="J275" s="28">
        <f t="shared" si="1065"/>
        <v>1581.1646000000001</v>
      </c>
      <c r="K275" s="28">
        <f t="shared" si="1065"/>
        <v>0</v>
      </c>
      <c r="L275" s="28">
        <f t="shared" si="1065"/>
        <v>1581.1646000000001</v>
      </c>
      <c r="M275" s="28">
        <f t="shared" ref="M275:V275" si="1066">M276</f>
        <v>1559.3</v>
      </c>
      <c r="N275" s="28">
        <f t="shared" ref="N275:T275" si="1067">N276</f>
        <v>0</v>
      </c>
      <c r="O275" s="28">
        <f t="shared" ref="O275:U275" si="1068">O276</f>
        <v>1559.3</v>
      </c>
      <c r="P275" s="28">
        <f t="shared" si="1067"/>
        <v>0</v>
      </c>
      <c r="Q275" s="28">
        <f t="shared" si="1068"/>
        <v>1559.3</v>
      </c>
      <c r="R275" s="28">
        <f t="shared" si="1067"/>
        <v>0</v>
      </c>
      <c r="S275" s="28">
        <f t="shared" si="1068"/>
        <v>1559.3</v>
      </c>
      <c r="T275" s="28">
        <f t="shared" si="1067"/>
        <v>0</v>
      </c>
      <c r="U275" s="28">
        <f t="shared" si="1068"/>
        <v>1559.3</v>
      </c>
      <c r="V275" s="28">
        <f t="shared" si="1066"/>
        <v>1559.3</v>
      </c>
      <c r="W275" s="28">
        <f t="shared" ref="W275:AC275" si="1069">W276</f>
        <v>0</v>
      </c>
      <c r="X275" s="28">
        <f t="shared" ref="X275:AD275" si="1070">X276</f>
        <v>1559.3</v>
      </c>
      <c r="Y275" s="28">
        <f t="shared" si="1069"/>
        <v>0</v>
      </c>
      <c r="Z275" s="28">
        <f t="shared" si="1070"/>
        <v>1559.3</v>
      </c>
      <c r="AA275" s="28">
        <f t="shared" si="1069"/>
        <v>0</v>
      </c>
      <c r="AB275" s="28">
        <f t="shared" si="1070"/>
        <v>1559.3</v>
      </c>
      <c r="AC275" s="28">
        <f t="shared" si="1069"/>
        <v>0</v>
      </c>
      <c r="AD275" s="28">
        <f t="shared" si="1070"/>
        <v>1559.3</v>
      </c>
    </row>
    <row r="276" spans="1:30" ht="31.5" outlineLevel="2" x14ac:dyDescent="0.2">
      <c r="A276" s="30" t="s">
        <v>136</v>
      </c>
      <c r="B276" s="30" t="s">
        <v>41</v>
      </c>
      <c r="C276" s="38" t="s">
        <v>42</v>
      </c>
      <c r="D276" s="32">
        <v>1559.3</v>
      </c>
      <c r="E276" s="32"/>
      <c r="F276" s="32">
        <f>SUM(D276:E276)</f>
        <v>1559.3</v>
      </c>
      <c r="G276" s="32">
        <v>21.864599999999999</v>
      </c>
      <c r="H276" s="32">
        <f>SUM(F276:G276)</f>
        <v>1581.1646000000001</v>
      </c>
      <c r="I276" s="33"/>
      <c r="J276" s="32">
        <f>SUM(H276:I276)</f>
        <v>1581.1646000000001</v>
      </c>
      <c r="K276" s="32"/>
      <c r="L276" s="32">
        <f>SUM(J276:K276)</f>
        <v>1581.1646000000001</v>
      </c>
      <c r="M276" s="34">
        <v>1559.3</v>
      </c>
      <c r="N276" s="32"/>
      <c r="O276" s="32">
        <f>SUM(M276:N276)</f>
        <v>1559.3</v>
      </c>
      <c r="P276" s="32"/>
      <c r="Q276" s="32">
        <f>SUM(O276:P276)</f>
        <v>1559.3</v>
      </c>
      <c r="R276" s="32"/>
      <c r="S276" s="32">
        <f>SUM(Q276:R276)</f>
        <v>1559.3</v>
      </c>
      <c r="T276" s="32"/>
      <c r="U276" s="32">
        <f>SUM(S276:T276)</f>
        <v>1559.3</v>
      </c>
      <c r="V276" s="34">
        <v>1559.3</v>
      </c>
      <c r="W276" s="32"/>
      <c r="X276" s="32">
        <f>SUM(V276:W276)</f>
        <v>1559.3</v>
      </c>
      <c r="Y276" s="32"/>
      <c r="Z276" s="32">
        <f>SUM(X276:Y276)</f>
        <v>1559.3</v>
      </c>
      <c r="AA276" s="32"/>
      <c r="AB276" s="32">
        <f>SUM(Z276:AA276)</f>
        <v>1559.3</v>
      </c>
      <c r="AC276" s="32"/>
      <c r="AD276" s="32">
        <f>SUM(AB276:AC276)</f>
        <v>1559.3</v>
      </c>
    </row>
    <row r="277" spans="1:30" ht="30.75" customHeight="1" outlineLevel="7" x14ac:dyDescent="0.2">
      <c r="A277" s="26" t="s">
        <v>138</v>
      </c>
      <c r="B277" s="26"/>
      <c r="C277" s="27" t="s">
        <v>139</v>
      </c>
      <c r="D277" s="28">
        <f>D278</f>
        <v>112</v>
      </c>
      <c r="E277" s="28">
        <f t="shared" ref="E277:L277" si="1071">E278</f>
        <v>0</v>
      </c>
      <c r="F277" s="28">
        <f t="shared" si="1071"/>
        <v>112</v>
      </c>
      <c r="G277" s="28">
        <f t="shared" si="1071"/>
        <v>0</v>
      </c>
      <c r="H277" s="28">
        <f t="shared" si="1071"/>
        <v>112</v>
      </c>
      <c r="I277" s="29">
        <f t="shared" si="1071"/>
        <v>0</v>
      </c>
      <c r="J277" s="28">
        <f t="shared" si="1071"/>
        <v>112</v>
      </c>
      <c r="K277" s="28">
        <f t="shared" si="1071"/>
        <v>0</v>
      </c>
      <c r="L277" s="28">
        <f t="shared" si="1071"/>
        <v>112</v>
      </c>
      <c r="M277" s="28">
        <f t="shared" ref="M277:V277" si="1072">M278</f>
        <v>112</v>
      </c>
      <c r="N277" s="28">
        <f t="shared" ref="N277:T277" si="1073">N278</f>
        <v>0</v>
      </c>
      <c r="O277" s="28">
        <f t="shared" ref="O277:U277" si="1074">O278</f>
        <v>112</v>
      </c>
      <c r="P277" s="28">
        <f t="shared" si="1073"/>
        <v>0</v>
      </c>
      <c r="Q277" s="28">
        <f t="shared" si="1074"/>
        <v>112</v>
      </c>
      <c r="R277" s="28">
        <f t="shared" si="1073"/>
        <v>0</v>
      </c>
      <c r="S277" s="28">
        <f t="shared" si="1074"/>
        <v>112</v>
      </c>
      <c r="T277" s="28">
        <f t="shared" si="1073"/>
        <v>0</v>
      </c>
      <c r="U277" s="28">
        <f t="shared" si="1074"/>
        <v>112</v>
      </c>
      <c r="V277" s="28">
        <f t="shared" si="1072"/>
        <v>112</v>
      </c>
      <c r="W277" s="28">
        <f t="shared" ref="W277:AC277" si="1075">W278</f>
        <v>0</v>
      </c>
      <c r="X277" s="28">
        <f t="shared" ref="X277:AD277" si="1076">X278</f>
        <v>112</v>
      </c>
      <c r="Y277" s="28">
        <f t="shared" si="1075"/>
        <v>0</v>
      </c>
      <c r="Z277" s="28">
        <f t="shared" si="1076"/>
        <v>112</v>
      </c>
      <c r="AA277" s="28">
        <f t="shared" si="1075"/>
        <v>0</v>
      </c>
      <c r="AB277" s="28">
        <f t="shared" si="1076"/>
        <v>112</v>
      </c>
      <c r="AC277" s="28">
        <f t="shared" si="1075"/>
        <v>0</v>
      </c>
      <c r="AD277" s="28">
        <f t="shared" si="1076"/>
        <v>112</v>
      </c>
    </row>
    <row r="278" spans="1:30" ht="31.5" outlineLevel="4" x14ac:dyDescent="0.2">
      <c r="A278" s="30" t="s">
        <v>138</v>
      </c>
      <c r="B278" s="30" t="s">
        <v>41</v>
      </c>
      <c r="C278" s="38" t="s">
        <v>42</v>
      </c>
      <c r="D278" s="32">
        <v>112</v>
      </c>
      <c r="E278" s="32"/>
      <c r="F278" s="32">
        <f>SUM(D278:E278)</f>
        <v>112</v>
      </c>
      <c r="G278" s="32"/>
      <c r="H278" s="32">
        <f>SUM(F278:G278)</f>
        <v>112</v>
      </c>
      <c r="I278" s="33"/>
      <c r="J278" s="32">
        <f>SUM(H278:I278)</f>
        <v>112</v>
      </c>
      <c r="K278" s="32"/>
      <c r="L278" s="32">
        <f>SUM(J278:K278)</f>
        <v>112</v>
      </c>
      <c r="M278" s="34">
        <v>112</v>
      </c>
      <c r="N278" s="32"/>
      <c r="O278" s="32">
        <f>SUM(M278:N278)</f>
        <v>112</v>
      </c>
      <c r="P278" s="32"/>
      <c r="Q278" s="32">
        <f>SUM(O278:P278)</f>
        <v>112</v>
      </c>
      <c r="R278" s="32"/>
      <c r="S278" s="32">
        <f>SUM(Q278:R278)</f>
        <v>112</v>
      </c>
      <c r="T278" s="32"/>
      <c r="U278" s="32">
        <f>SUM(S278:T278)</f>
        <v>112</v>
      </c>
      <c r="V278" s="34">
        <v>112</v>
      </c>
      <c r="W278" s="32"/>
      <c r="X278" s="32">
        <f>SUM(V278:W278)</f>
        <v>112</v>
      </c>
      <c r="Y278" s="32"/>
      <c r="Z278" s="32">
        <f>SUM(X278:Y278)</f>
        <v>112</v>
      </c>
      <c r="AA278" s="32"/>
      <c r="AB278" s="32">
        <f>SUM(Z278:AA278)</f>
        <v>112</v>
      </c>
      <c r="AC278" s="32"/>
      <c r="AD278" s="32">
        <f>SUM(AB278:AC278)</f>
        <v>112</v>
      </c>
    </row>
    <row r="279" spans="1:30" ht="47.25" customHeight="1" outlineLevel="4" x14ac:dyDescent="0.2">
      <c r="A279" s="26" t="s">
        <v>140</v>
      </c>
      <c r="B279" s="26"/>
      <c r="C279" s="27" t="s">
        <v>655</v>
      </c>
      <c r="D279" s="28">
        <f>D284+D282+D280+D286+D288+D290+D292</f>
        <v>26235.699999999997</v>
      </c>
      <c r="E279" s="28">
        <f t="shared" ref="E279:X279" si="1077">E284+E282+E280+E286+E288+E290+E292</f>
        <v>156666.81</v>
      </c>
      <c r="F279" s="28">
        <f t="shared" si="1077"/>
        <v>182902.51</v>
      </c>
      <c r="G279" s="28">
        <f t="shared" ref="G279:H279" si="1078">G284+G282+G280+G286+G288+G290+G292</f>
        <v>18088.967670000002</v>
      </c>
      <c r="H279" s="28">
        <f t="shared" si="1078"/>
        <v>200991.47766999999</v>
      </c>
      <c r="I279" s="29">
        <f t="shared" ref="I279:J279" si="1079">I284+I282+I280+I286+I288+I290+I292</f>
        <v>0</v>
      </c>
      <c r="J279" s="28">
        <f t="shared" si="1079"/>
        <v>200991.47766999999</v>
      </c>
      <c r="K279" s="28">
        <f t="shared" ref="K279:L279" si="1080">K284+K282+K280+K286+K288+K290+K292</f>
        <v>0</v>
      </c>
      <c r="L279" s="28">
        <f t="shared" si="1080"/>
        <v>200991.47766999999</v>
      </c>
      <c r="M279" s="28">
        <f t="shared" si="1077"/>
        <v>12348.3</v>
      </c>
      <c r="N279" s="28">
        <f t="shared" si="1077"/>
        <v>0</v>
      </c>
      <c r="O279" s="28">
        <f t="shared" si="1077"/>
        <v>12348.3</v>
      </c>
      <c r="P279" s="28">
        <f t="shared" ref="P279:Q279" si="1081">P284+P282+P280+P286+P288+P290+P292</f>
        <v>0</v>
      </c>
      <c r="Q279" s="28">
        <f t="shared" si="1081"/>
        <v>12348.3</v>
      </c>
      <c r="R279" s="28">
        <f t="shared" ref="R279:S279" si="1082">R284+R282+R280+R286+R288+R290+R292</f>
        <v>0</v>
      </c>
      <c r="S279" s="28">
        <f t="shared" si="1082"/>
        <v>12348.3</v>
      </c>
      <c r="T279" s="28">
        <f t="shared" ref="T279:U279" si="1083">T284+T282+T280+T286+T288+T290+T292</f>
        <v>0</v>
      </c>
      <c r="U279" s="28">
        <f t="shared" si="1083"/>
        <v>12348.3</v>
      </c>
      <c r="V279" s="28">
        <f t="shared" si="1077"/>
        <v>12348.3</v>
      </c>
      <c r="W279" s="28">
        <f t="shared" si="1077"/>
        <v>0</v>
      </c>
      <c r="X279" s="28">
        <f t="shared" si="1077"/>
        <v>12348.3</v>
      </c>
      <c r="Y279" s="28">
        <f t="shared" ref="Y279:Z279" si="1084">Y284+Y282+Y280+Y286+Y288+Y290+Y292</f>
        <v>0</v>
      </c>
      <c r="Z279" s="28">
        <f t="shared" si="1084"/>
        <v>12348.3</v>
      </c>
      <c r="AA279" s="28">
        <f t="shared" ref="AA279:AB279" si="1085">AA284+AA282+AA280+AA286+AA288+AA290+AA292</f>
        <v>0</v>
      </c>
      <c r="AB279" s="28">
        <f t="shared" si="1085"/>
        <v>12348.3</v>
      </c>
      <c r="AC279" s="28">
        <f t="shared" ref="AC279:AD279" si="1086">AC284+AC282+AC280+AC286+AC288+AC290+AC292</f>
        <v>0</v>
      </c>
      <c r="AD279" s="28">
        <f t="shared" si="1086"/>
        <v>12348.3</v>
      </c>
    </row>
    <row r="280" spans="1:30" ht="47.25" outlineLevel="5" x14ac:dyDescent="0.25">
      <c r="A280" s="26" t="s">
        <v>467</v>
      </c>
      <c r="B280" s="26"/>
      <c r="C280" s="45" t="s">
        <v>656</v>
      </c>
      <c r="D280" s="28">
        <f>D281</f>
        <v>1000</v>
      </c>
      <c r="E280" s="28">
        <f t="shared" ref="E280:L280" si="1087">E281</f>
        <v>0</v>
      </c>
      <c r="F280" s="28">
        <f t="shared" si="1087"/>
        <v>1000</v>
      </c>
      <c r="G280" s="28">
        <f t="shared" si="1087"/>
        <v>0</v>
      </c>
      <c r="H280" s="28">
        <f t="shared" si="1087"/>
        <v>1000</v>
      </c>
      <c r="I280" s="29">
        <f t="shared" si="1087"/>
        <v>0</v>
      </c>
      <c r="J280" s="28">
        <f t="shared" si="1087"/>
        <v>1000</v>
      </c>
      <c r="K280" s="28">
        <f t="shared" si="1087"/>
        <v>0</v>
      </c>
      <c r="L280" s="28">
        <f t="shared" si="1087"/>
        <v>1000</v>
      </c>
      <c r="M280" s="28"/>
      <c r="N280" s="28">
        <f t="shared" ref="N280:T280" si="1088">N281</f>
        <v>0</v>
      </c>
      <c r="O280" s="28"/>
      <c r="P280" s="28">
        <f t="shared" si="1088"/>
        <v>0</v>
      </c>
      <c r="Q280" s="28"/>
      <c r="R280" s="28">
        <f t="shared" si="1088"/>
        <v>0</v>
      </c>
      <c r="S280" s="28"/>
      <c r="T280" s="28">
        <f t="shared" si="1088"/>
        <v>0</v>
      </c>
      <c r="U280" s="28"/>
      <c r="V280" s="28"/>
      <c r="W280" s="28">
        <f t="shared" ref="W280:AC280" si="1089">W281</f>
        <v>0</v>
      </c>
      <c r="X280" s="28"/>
      <c r="Y280" s="28">
        <f t="shared" si="1089"/>
        <v>0</v>
      </c>
      <c r="Z280" s="28"/>
      <c r="AA280" s="28">
        <f t="shared" si="1089"/>
        <v>0</v>
      </c>
      <c r="AB280" s="28"/>
      <c r="AC280" s="28">
        <f t="shared" si="1089"/>
        <v>0</v>
      </c>
      <c r="AD280" s="28"/>
    </row>
    <row r="281" spans="1:30" ht="31.5" outlineLevel="7" x14ac:dyDescent="0.25">
      <c r="A281" s="30" t="s">
        <v>467</v>
      </c>
      <c r="B281" s="30" t="s">
        <v>41</v>
      </c>
      <c r="C281" s="55" t="s">
        <v>42</v>
      </c>
      <c r="D281" s="32">
        <v>1000</v>
      </c>
      <c r="E281" s="32"/>
      <c r="F281" s="32">
        <f>SUM(D281:E281)</f>
        <v>1000</v>
      </c>
      <c r="G281" s="32"/>
      <c r="H281" s="32">
        <f>SUM(F281:G281)</f>
        <v>1000</v>
      </c>
      <c r="I281" s="33"/>
      <c r="J281" s="32">
        <f>SUM(H281:I281)</f>
        <v>1000</v>
      </c>
      <c r="K281" s="32"/>
      <c r="L281" s="32">
        <f>SUM(J281:K281)</f>
        <v>1000</v>
      </c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</row>
    <row r="282" spans="1:30" ht="47.25" outlineLevel="5" x14ac:dyDescent="0.2">
      <c r="A282" s="22" t="s">
        <v>141</v>
      </c>
      <c r="B282" s="22"/>
      <c r="C282" s="40" t="s">
        <v>571</v>
      </c>
      <c r="D282" s="36">
        <f t="shared" ref="D282:AD282" si="1090">D283</f>
        <v>1234.8</v>
      </c>
      <c r="E282" s="36">
        <f t="shared" si="1090"/>
        <v>0</v>
      </c>
      <c r="F282" s="36">
        <f t="shared" si="1090"/>
        <v>1234.8</v>
      </c>
      <c r="G282" s="36">
        <f t="shared" si="1090"/>
        <v>0</v>
      </c>
      <c r="H282" s="36">
        <f t="shared" si="1090"/>
        <v>1234.8</v>
      </c>
      <c r="I282" s="37">
        <f t="shared" si="1090"/>
        <v>0</v>
      </c>
      <c r="J282" s="36">
        <f t="shared" si="1090"/>
        <v>1234.8</v>
      </c>
      <c r="K282" s="36">
        <f t="shared" si="1090"/>
        <v>0</v>
      </c>
      <c r="L282" s="36">
        <f t="shared" si="1090"/>
        <v>1234.8</v>
      </c>
      <c r="M282" s="36">
        <f t="shared" si="1090"/>
        <v>1234.8</v>
      </c>
      <c r="N282" s="36">
        <f t="shared" si="1090"/>
        <v>0</v>
      </c>
      <c r="O282" s="36">
        <f t="shared" si="1090"/>
        <v>1234.8</v>
      </c>
      <c r="P282" s="36">
        <f t="shared" si="1090"/>
        <v>0</v>
      </c>
      <c r="Q282" s="36">
        <f t="shared" si="1090"/>
        <v>1234.8</v>
      </c>
      <c r="R282" s="36">
        <f t="shared" si="1090"/>
        <v>0</v>
      </c>
      <c r="S282" s="36">
        <f t="shared" si="1090"/>
        <v>1234.8</v>
      </c>
      <c r="T282" s="36">
        <f t="shared" si="1090"/>
        <v>0</v>
      </c>
      <c r="U282" s="36">
        <f t="shared" si="1090"/>
        <v>1234.8</v>
      </c>
      <c r="V282" s="36">
        <f t="shared" si="1090"/>
        <v>1234.8</v>
      </c>
      <c r="W282" s="36">
        <f t="shared" si="1090"/>
        <v>0</v>
      </c>
      <c r="X282" s="36">
        <f t="shared" si="1090"/>
        <v>1234.8</v>
      </c>
      <c r="Y282" s="36">
        <f t="shared" si="1090"/>
        <v>0</v>
      </c>
      <c r="Z282" s="36">
        <f t="shared" si="1090"/>
        <v>1234.8</v>
      </c>
      <c r="AA282" s="36">
        <f t="shared" si="1090"/>
        <v>0</v>
      </c>
      <c r="AB282" s="36">
        <f t="shared" si="1090"/>
        <v>1234.8</v>
      </c>
      <c r="AC282" s="36">
        <f t="shared" si="1090"/>
        <v>0</v>
      </c>
      <c r="AD282" s="36">
        <f t="shared" si="1090"/>
        <v>1234.8</v>
      </c>
    </row>
    <row r="283" spans="1:30" ht="31.5" outlineLevel="7" x14ac:dyDescent="0.2">
      <c r="A283" s="41" t="s">
        <v>141</v>
      </c>
      <c r="B283" s="41" t="s">
        <v>41</v>
      </c>
      <c r="C283" s="42" t="s">
        <v>42</v>
      </c>
      <c r="D283" s="32">
        <f>1272.1-37.3</f>
        <v>1234.8</v>
      </c>
      <c r="E283" s="32"/>
      <c r="F283" s="32">
        <f>SUM(D283:E283)</f>
        <v>1234.8</v>
      </c>
      <c r="G283" s="32"/>
      <c r="H283" s="32">
        <f>SUM(F283:G283)</f>
        <v>1234.8</v>
      </c>
      <c r="I283" s="33"/>
      <c r="J283" s="32">
        <f>SUM(H283:I283)</f>
        <v>1234.8</v>
      </c>
      <c r="K283" s="32"/>
      <c r="L283" s="32">
        <f>SUM(J283:K283)</f>
        <v>1234.8</v>
      </c>
      <c r="M283" s="32">
        <f t="shared" ref="M283:V283" si="1091">1272.1-37.3</f>
        <v>1234.8</v>
      </c>
      <c r="N283" s="32"/>
      <c r="O283" s="32">
        <f>SUM(M283:N283)</f>
        <v>1234.8</v>
      </c>
      <c r="P283" s="32"/>
      <c r="Q283" s="32">
        <f>SUM(O283:P283)</f>
        <v>1234.8</v>
      </c>
      <c r="R283" s="32"/>
      <c r="S283" s="32">
        <f>SUM(Q283:R283)</f>
        <v>1234.8</v>
      </c>
      <c r="T283" s="32"/>
      <c r="U283" s="32">
        <f>SUM(S283:T283)</f>
        <v>1234.8</v>
      </c>
      <c r="V283" s="32">
        <f t="shared" si="1091"/>
        <v>1234.8</v>
      </c>
      <c r="W283" s="32"/>
      <c r="X283" s="32">
        <f>SUM(V283:W283)</f>
        <v>1234.8</v>
      </c>
      <c r="Y283" s="32"/>
      <c r="Z283" s="32">
        <f>SUM(X283:Y283)</f>
        <v>1234.8</v>
      </c>
      <c r="AA283" s="32"/>
      <c r="AB283" s="32">
        <f>SUM(Z283:AA283)</f>
        <v>1234.8</v>
      </c>
      <c r="AC283" s="32"/>
      <c r="AD283" s="32">
        <f>SUM(AB283:AC283)</f>
        <v>1234.8</v>
      </c>
    </row>
    <row r="284" spans="1:30" ht="47.25" outlineLevel="5" x14ac:dyDescent="0.2">
      <c r="A284" s="22" t="s">
        <v>141</v>
      </c>
      <c r="B284" s="22"/>
      <c r="C284" s="40" t="s">
        <v>572</v>
      </c>
      <c r="D284" s="36">
        <f>D285</f>
        <v>11113.5</v>
      </c>
      <c r="E284" s="36">
        <f t="shared" ref="E284:L284" si="1092">E285</f>
        <v>0</v>
      </c>
      <c r="F284" s="36">
        <f t="shared" si="1092"/>
        <v>11113.5</v>
      </c>
      <c r="G284" s="36">
        <f t="shared" si="1092"/>
        <v>0</v>
      </c>
      <c r="H284" s="36">
        <f t="shared" si="1092"/>
        <v>11113.5</v>
      </c>
      <c r="I284" s="37">
        <f t="shared" si="1092"/>
        <v>0</v>
      </c>
      <c r="J284" s="36">
        <f t="shared" si="1092"/>
        <v>11113.5</v>
      </c>
      <c r="K284" s="36">
        <f t="shared" si="1092"/>
        <v>0</v>
      </c>
      <c r="L284" s="36">
        <f t="shared" si="1092"/>
        <v>11113.5</v>
      </c>
      <c r="M284" s="36">
        <f t="shared" ref="M284:V284" si="1093">M285</f>
        <v>11113.5</v>
      </c>
      <c r="N284" s="36">
        <f t="shared" ref="N284:T284" si="1094">N285</f>
        <v>0</v>
      </c>
      <c r="O284" s="36">
        <f t="shared" ref="O284:U284" si="1095">O285</f>
        <v>11113.5</v>
      </c>
      <c r="P284" s="36">
        <f t="shared" si="1094"/>
        <v>0</v>
      </c>
      <c r="Q284" s="36">
        <f t="shared" si="1095"/>
        <v>11113.5</v>
      </c>
      <c r="R284" s="36">
        <f t="shared" si="1094"/>
        <v>0</v>
      </c>
      <c r="S284" s="36">
        <f t="shared" si="1095"/>
        <v>11113.5</v>
      </c>
      <c r="T284" s="36">
        <f t="shared" si="1094"/>
        <v>0</v>
      </c>
      <c r="U284" s="36">
        <f t="shared" si="1095"/>
        <v>11113.5</v>
      </c>
      <c r="V284" s="36">
        <f t="shared" si="1093"/>
        <v>11113.5</v>
      </c>
      <c r="W284" s="36">
        <f t="shared" ref="W284:AC284" si="1096">W285</f>
        <v>0</v>
      </c>
      <c r="X284" s="36">
        <f t="shared" ref="X284:AD284" si="1097">X285</f>
        <v>11113.5</v>
      </c>
      <c r="Y284" s="36">
        <f t="shared" si="1096"/>
        <v>0</v>
      </c>
      <c r="Z284" s="36">
        <f t="shared" si="1097"/>
        <v>11113.5</v>
      </c>
      <c r="AA284" s="36">
        <f t="shared" si="1096"/>
        <v>0</v>
      </c>
      <c r="AB284" s="36">
        <f t="shared" si="1097"/>
        <v>11113.5</v>
      </c>
      <c r="AC284" s="36">
        <f t="shared" si="1096"/>
        <v>0</v>
      </c>
      <c r="AD284" s="36">
        <f t="shared" si="1097"/>
        <v>11113.5</v>
      </c>
    </row>
    <row r="285" spans="1:30" ht="31.5" outlineLevel="7" x14ac:dyDescent="0.2">
      <c r="A285" s="41" t="s">
        <v>141</v>
      </c>
      <c r="B285" s="41" t="s">
        <v>41</v>
      </c>
      <c r="C285" s="42" t="s">
        <v>42</v>
      </c>
      <c r="D285" s="32">
        <v>11113.5</v>
      </c>
      <c r="E285" s="32"/>
      <c r="F285" s="32">
        <f>SUM(D285:E285)</f>
        <v>11113.5</v>
      </c>
      <c r="G285" s="32"/>
      <c r="H285" s="32">
        <f>SUM(F285:G285)</f>
        <v>11113.5</v>
      </c>
      <c r="I285" s="33"/>
      <c r="J285" s="32">
        <f>SUM(H285:I285)</f>
        <v>11113.5</v>
      </c>
      <c r="K285" s="32"/>
      <c r="L285" s="32">
        <f>SUM(J285:K285)</f>
        <v>11113.5</v>
      </c>
      <c r="M285" s="34">
        <v>11113.5</v>
      </c>
      <c r="N285" s="32"/>
      <c r="O285" s="32">
        <f>SUM(M285:N285)</f>
        <v>11113.5</v>
      </c>
      <c r="P285" s="32"/>
      <c r="Q285" s="32">
        <f>SUM(O285:P285)</f>
        <v>11113.5</v>
      </c>
      <c r="R285" s="32"/>
      <c r="S285" s="32">
        <f>SUM(Q285:R285)</f>
        <v>11113.5</v>
      </c>
      <c r="T285" s="32"/>
      <c r="U285" s="32">
        <f>SUM(S285:T285)</f>
        <v>11113.5</v>
      </c>
      <c r="V285" s="34">
        <v>11113.5</v>
      </c>
      <c r="W285" s="32"/>
      <c r="X285" s="32">
        <f>SUM(V285:W285)</f>
        <v>11113.5</v>
      </c>
      <c r="Y285" s="32"/>
      <c r="Z285" s="32">
        <f>SUM(X285:Y285)</f>
        <v>11113.5</v>
      </c>
      <c r="AA285" s="32"/>
      <c r="AB285" s="32">
        <f>SUM(Z285:AA285)</f>
        <v>11113.5</v>
      </c>
      <c r="AC285" s="32"/>
      <c r="AD285" s="32">
        <f>SUM(AB285:AC285)</f>
        <v>11113.5</v>
      </c>
    </row>
    <row r="286" spans="1:30" ht="60.75" customHeight="1" outlineLevel="7" x14ac:dyDescent="0.2">
      <c r="A286" s="22" t="s">
        <v>482</v>
      </c>
      <c r="B286" s="22"/>
      <c r="C286" s="40" t="s">
        <v>574</v>
      </c>
      <c r="D286" s="36">
        <f>D287</f>
        <v>3864</v>
      </c>
      <c r="E286" s="36">
        <f t="shared" ref="E286:L286" si="1098">E287</f>
        <v>0</v>
      </c>
      <c r="F286" s="36">
        <f t="shared" si="1098"/>
        <v>3864</v>
      </c>
      <c r="G286" s="36">
        <f t="shared" si="1098"/>
        <v>0</v>
      </c>
      <c r="H286" s="36">
        <f t="shared" si="1098"/>
        <v>3864</v>
      </c>
      <c r="I286" s="37">
        <f t="shared" si="1098"/>
        <v>0</v>
      </c>
      <c r="J286" s="36">
        <f t="shared" si="1098"/>
        <v>3864</v>
      </c>
      <c r="K286" s="36">
        <f t="shared" si="1098"/>
        <v>0</v>
      </c>
      <c r="L286" s="36">
        <f t="shared" si="1098"/>
        <v>3864</v>
      </c>
      <c r="M286" s="36"/>
      <c r="N286" s="36">
        <f t="shared" ref="N286:T286" si="1099">N287</f>
        <v>0</v>
      </c>
      <c r="O286" s="36"/>
      <c r="P286" s="36">
        <f t="shared" si="1099"/>
        <v>0</v>
      </c>
      <c r="Q286" s="36"/>
      <c r="R286" s="36">
        <f t="shared" si="1099"/>
        <v>0</v>
      </c>
      <c r="S286" s="36"/>
      <c r="T286" s="36">
        <f t="shared" si="1099"/>
        <v>0</v>
      </c>
      <c r="U286" s="36"/>
      <c r="V286" s="36"/>
      <c r="W286" s="36">
        <f t="shared" ref="W286:AC286" si="1100">W287</f>
        <v>0</v>
      </c>
      <c r="X286" s="36"/>
      <c r="Y286" s="36">
        <f t="shared" si="1100"/>
        <v>0</v>
      </c>
      <c r="Z286" s="36"/>
      <c r="AA286" s="36">
        <f t="shared" si="1100"/>
        <v>0</v>
      </c>
      <c r="AB286" s="36"/>
      <c r="AC286" s="36">
        <f t="shared" si="1100"/>
        <v>0</v>
      </c>
      <c r="AD286" s="36"/>
    </row>
    <row r="287" spans="1:30" ht="31.5" outlineLevel="7" x14ac:dyDescent="0.2">
      <c r="A287" s="41" t="s">
        <v>482</v>
      </c>
      <c r="B287" s="41" t="s">
        <v>41</v>
      </c>
      <c r="C287" s="42" t="s">
        <v>42</v>
      </c>
      <c r="D287" s="32">
        <v>3864</v>
      </c>
      <c r="E287" s="32"/>
      <c r="F287" s="32">
        <f>SUM(D287:E287)</f>
        <v>3864</v>
      </c>
      <c r="G287" s="32"/>
      <c r="H287" s="32">
        <f>SUM(F287:G287)</f>
        <v>3864</v>
      </c>
      <c r="I287" s="33"/>
      <c r="J287" s="32">
        <f>SUM(H287:I287)</f>
        <v>3864</v>
      </c>
      <c r="K287" s="32"/>
      <c r="L287" s="32">
        <f>SUM(J287:K287)</f>
        <v>3864</v>
      </c>
      <c r="M287" s="34"/>
      <c r="N287" s="32"/>
      <c r="O287" s="32"/>
      <c r="P287" s="32"/>
      <c r="Q287" s="32"/>
      <c r="R287" s="32"/>
      <c r="S287" s="32"/>
      <c r="T287" s="32"/>
      <c r="U287" s="32"/>
      <c r="V287" s="34"/>
      <c r="W287" s="32"/>
      <c r="X287" s="32"/>
      <c r="Y287" s="32"/>
      <c r="Z287" s="32"/>
      <c r="AA287" s="32"/>
      <c r="AB287" s="32"/>
      <c r="AC287" s="32"/>
      <c r="AD287" s="32"/>
    </row>
    <row r="288" spans="1:30" ht="63" customHeight="1" outlineLevel="7" x14ac:dyDescent="0.2">
      <c r="A288" s="22" t="s">
        <v>482</v>
      </c>
      <c r="B288" s="22"/>
      <c r="C288" s="40" t="s">
        <v>575</v>
      </c>
      <c r="D288" s="36">
        <f>D289</f>
        <v>9023.4</v>
      </c>
      <c r="E288" s="36">
        <f t="shared" ref="E288:L288" si="1101">E289</f>
        <v>0</v>
      </c>
      <c r="F288" s="36">
        <f t="shared" si="1101"/>
        <v>9023.4</v>
      </c>
      <c r="G288" s="36">
        <f t="shared" si="1101"/>
        <v>0</v>
      </c>
      <c r="H288" s="36">
        <f t="shared" si="1101"/>
        <v>9023.4</v>
      </c>
      <c r="I288" s="37">
        <f t="shared" si="1101"/>
        <v>0</v>
      </c>
      <c r="J288" s="36">
        <f t="shared" si="1101"/>
        <v>9023.4</v>
      </c>
      <c r="K288" s="36">
        <f t="shared" si="1101"/>
        <v>0</v>
      </c>
      <c r="L288" s="36">
        <f t="shared" si="1101"/>
        <v>9023.4</v>
      </c>
      <c r="M288" s="36"/>
      <c r="N288" s="36">
        <f t="shared" ref="N288:T288" si="1102">N289</f>
        <v>0</v>
      </c>
      <c r="O288" s="36"/>
      <c r="P288" s="36">
        <f t="shared" si="1102"/>
        <v>0</v>
      </c>
      <c r="Q288" s="36"/>
      <c r="R288" s="36">
        <f t="shared" si="1102"/>
        <v>0</v>
      </c>
      <c r="S288" s="36"/>
      <c r="T288" s="36">
        <f t="shared" si="1102"/>
        <v>0</v>
      </c>
      <c r="U288" s="36"/>
      <c r="V288" s="36"/>
      <c r="W288" s="36">
        <f t="shared" ref="W288:AC288" si="1103">W289</f>
        <v>0</v>
      </c>
      <c r="X288" s="36"/>
      <c r="Y288" s="36">
        <f t="shared" si="1103"/>
        <v>0</v>
      </c>
      <c r="Z288" s="36"/>
      <c r="AA288" s="36">
        <f t="shared" si="1103"/>
        <v>0</v>
      </c>
      <c r="AB288" s="36"/>
      <c r="AC288" s="36">
        <f t="shared" si="1103"/>
        <v>0</v>
      </c>
      <c r="AD288" s="36"/>
    </row>
    <row r="289" spans="1:30" ht="31.5" outlineLevel="7" x14ac:dyDescent="0.2">
      <c r="A289" s="41" t="s">
        <v>482</v>
      </c>
      <c r="B289" s="41" t="s">
        <v>41</v>
      </c>
      <c r="C289" s="42" t="s">
        <v>42</v>
      </c>
      <c r="D289" s="32">
        <v>9023.4</v>
      </c>
      <c r="E289" s="32"/>
      <c r="F289" s="32">
        <f>SUM(D289:E289)</f>
        <v>9023.4</v>
      </c>
      <c r="G289" s="32"/>
      <c r="H289" s="32">
        <f>SUM(F289:G289)</f>
        <v>9023.4</v>
      </c>
      <c r="I289" s="33"/>
      <c r="J289" s="32">
        <f>SUM(H289:I289)</f>
        <v>9023.4</v>
      </c>
      <c r="K289" s="32"/>
      <c r="L289" s="32">
        <f>SUM(J289:K289)</f>
        <v>9023.4</v>
      </c>
      <c r="M289" s="34"/>
      <c r="N289" s="32"/>
      <c r="O289" s="32"/>
      <c r="P289" s="32"/>
      <c r="Q289" s="32"/>
      <c r="R289" s="32"/>
      <c r="S289" s="32"/>
      <c r="T289" s="32"/>
      <c r="U289" s="32"/>
      <c r="V289" s="34"/>
      <c r="W289" s="32"/>
      <c r="X289" s="32"/>
      <c r="Y289" s="32"/>
      <c r="Z289" s="32"/>
      <c r="AA289" s="32"/>
      <c r="AB289" s="32"/>
      <c r="AC289" s="32"/>
      <c r="AD289" s="32"/>
    </row>
    <row r="290" spans="1:30" ht="33" customHeight="1" outlineLevel="7" x14ac:dyDescent="0.25">
      <c r="A290" s="22" t="s">
        <v>617</v>
      </c>
      <c r="B290" s="22"/>
      <c r="C290" s="43" t="s">
        <v>624</v>
      </c>
      <c r="D290" s="32"/>
      <c r="E290" s="36">
        <f t="shared" ref="E290:AC290" si="1104">E291</f>
        <v>39169.202499999999</v>
      </c>
      <c r="F290" s="36">
        <f t="shared" si="1104"/>
        <v>39169.202499999999</v>
      </c>
      <c r="G290" s="36">
        <f t="shared" si="1104"/>
        <v>18088.967670000002</v>
      </c>
      <c r="H290" s="36">
        <f t="shared" si="1104"/>
        <v>57258.170169999998</v>
      </c>
      <c r="I290" s="37">
        <f t="shared" si="1104"/>
        <v>0</v>
      </c>
      <c r="J290" s="36">
        <f t="shared" si="1104"/>
        <v>57258.170169999998</v>
      </c>
      <c r="K290" s="36">
        <f t="shared" si="1104"/>
        <v>0</v>
      </c>
      <c r="L290" s="36">
        <f t="shared" si="1104"/>
        <v>57258.170169999998</v>
      </c>
      <c r="M290" s="36">
        <f t="shared" si="1104"/>
        <v>0</v>
      </c>
      <c r="N290" s="36">
        <f t="shared" si="1104"/>
        <v>0</v>
      </c>
      <c r="O290" s="36"/>
      <c r="P290" s="36">
        <f t="shared" si="1104"/>
        <v>0</v>
      </c>
      <c r="Q290" s="36"/>
      <c r="R290" s="36">
        <f t="shared" si="1104"/>
        <v>0</v>
      </c>
      <c r="S290" s="36"/>
      <c r="T290" s="36">
        <f t="shared" si="1104"/>
        <v>0</v>
      </c>
      <c r="U290" s="36"/>
      <c r="V290" s="36">
        <f t="shared" si="1104"/>
        <v>0</v>
      </c>
      <c r="W290" s="36">
        <f t="shared" si="1104"/>
        <v>0</v>
      </c>
      <c r="X290" s="36"/>
      <c r="Y290" s="36">
        <f t="shared" si="1104"/>
        <v>0</v>
      </c>
      <c r="Z290" s="36"/>
      <c r="AA290" s="36">
        <f t="shared" si="1104"/>
        <v>0</v>
      </c>
      <c r="AB290" s="36"/>
      <c r="AC290" s="36">
        <f t="shared" si="1104"/>
        <v>0</v>
      </c>
      <c r="AD290" s="36"/>
    </row>
    <row r="291" spans="1:30" ht="31.5" outlineLevel="7" x14ac:dyDescent="0.25">
      <c r="A291" s="41" t="s">
        <v>617</v>
      </c>
      <c r="B291" s="41" t="s">
        <v>41</v>
      </c>
      <c r="C291" s="44" t="s">
        <v>42</v>
      </c>
      <c r="D291" s="32"/>
      <c r="E291" s="33">
        <f>21409.2025+7500+3250+7010</f>
        <v>39169.202499999999</v>
      </c>
      <c r="F291" s="33">
        <f>SUM(D291:E291)</f>
        <v>39169.202499999999</v>
      </c>
      <c r="G291" s="33">
        <v>18088.967670000002</v>
      </c>
      <c r="H291" s="33">
        <f>SUM(F291:G291)</f>
        <v>57258.170169999998</v>
      </c>
      <c r="I291" s="33"/>
      <c r="J291" s="33">
        <f>SUM(H291:I291)</f>
        <v>57258.170169999998</v>
      </c>
      <c r="K291" s="32"/>
      <c r="L291" s="33">
        <f>SUM(J291:K291)</f>
        <v>57258.170169999998</v>
      </c>
      <c r="M291" s="34"/>
      <c r="N291" s="32"/>
      <c r="O291" s="32"/>
      <c r="P291" s="32"/>
      <c r="Q291" s="32"/>
      <c r="R291" s="32"/>
      <c r="S291" s="32"/>
      <c r="T291" s="32"/>
      <c r="U291" s="32"/>
      <c r="V291" s="34"/>
      <c r="W291" s="32"/>
      <c r="X291" s="32"/>
      <c r="Y291" s="32"/>
      <c r="Z291" s="32"/>
      <c r="AA291" s="32"/>
      <c r="AB291" s="32"/>
      <c r="AC291" s="32"/>
      <c r="AD291" s="32"/>
    </row>
    <row r="292" spans="1:30" ht="35.25" customHeight="1" outlineLevel="7" x14ac:dyDescent="0.25">
      <c r="A292" s="22" t="s">
        <v>617</v>
      </c>
      <c r="B292" s="22"/>
      <c r="C292" s="43" t="s">
        <v>623</v>
      </c>
      <c r="D292" s="32"/>
      <c r="E292" s="36">
        <f t="shared" ref="E292:AC292" si="1105">E293</f>
        <v>117497.6075</v>
      </c>
      <c r="F292" s="36">
        <f t="shared" si="1105"/>
        <v>117497.6075</v>
      </c>
      <c r="G292" s="36">
        <f t="shared" si="1105"/>
        <v>0</v>
      </c>
      <c r="H292" s="36">
        <f t="shared" si="1105"/>
        <v>117497.6075</v>
      </c>
      <c r="I292" s="37">
        <f t="shared" si="1105"/>
        <v>0</v>
      </c>
      <c r="J292" s="36">
        <f t="shared" si="1105"/>
        <v>117497.6075</v>
      </c>
      <c r="K292" s="36">
        <f t="shared" si="1105"/>
        <v>0</v>
      </c>
      <c r="L292" s="36">
        <f t="shared" si="1105"/>
        <v>117497.6075</v>
      </c>
      <c r="M292" s="36">
        <f t="shared" si="1105"/>
        <v>0</v>
      </c>
      <c r="N292" s="36">
        <f t="shared" si="1105"/>
        <v>0</v>
      </c>
      <c r="O292" s="36"/>
      <c r="P292" s="36">
        <f t="shared" si="1105"/>
        <v>0</v>
      </c>
      <c r="Q292" s="36"/>
      <c r="R292" s="36">
        <f t="shared" si="1105"/>
        <v>0</v>
      </c>
      <c r="S292" s="36"/>
      <c r="T292" s="36">
        <f t="shared" si="1105"/>
        <v>0</v>
      </c>
      <c r="U292" s="36"/>
      <c r="V292" s="36">
        <f t="shared" si="1105"/>
        <v>0</v>
      </c>
      <c r="W292" s="36">
        <f t="shared" si="1105"/>
        <v>0</v>
      </c>
      <c r="X292" s="36"/>
      <c r="Y292" s="36">
        <f t="shared" si="1105"/>
        <v>0</v>
      </c>
      <c r="Z292" s="36"/>
      <c r="AA292" s="36">
        <f t="shared" si="1105"/>
        <v>0</v>
      </c>
      <c r="AB292" s="36"/>
      <c r="AC292" s="36">
        <f t="shared" si="1105"/>
        <v>0</v>
      </c>
      <c r="AD292" s="36"/>
    </row>
    <row r="293" spans="1:30" ht="31.5" outlineLevel="7" x14ac:dyDescent="0.25">
      <c r="A293" s="41" t="s">
        <v>617</v>
      </c>
      <c r="B293" s="41" t="s">
        <v>41</v>
      </c>
      <c r="C293" s="44" t="s">
        <v>42</v>
      </c>
      <c r="D293" s="32"/>
      <c r="E293" s="33">
        <f>64227.6075+22500+9750+21020</f>
        <v>117497.6075</v>
      </c>
      <c r="F293" s="33">
        <f>SUM(D293:E293)</f>
        <v>117497.6075</v>
      </c>
      <c r="G293" s="33"/>
      <c r="H293" s="33">
        <f>SUM(F293:G293)</f>
        <v>117497.6075</v>
      </c>
      <c r="I293" s="33"/>
      <c r="J293" s="33">
        <f>SUM(H293:I293)</f>
        <v>117497.6075</v>
      </c>
      <c r="K293" s="32"/>
      <c r="L293" s="33">
        <f>SUM(J293:K293)</f>
        <v>117497.6075</v>
      </c>
      <c r="M293" s="34"/>
      <c r="N293" s="32"/>
      <c r="O293" s="32"/>
      <c r="P293" s="32"/>
      <c r="Q293" s="32"/>
      <c r="R293" s="32"/>
      <c r="S293" s="32"/>
      <c r="T293" s="32"/>
      <c r="U293" s="32"/>
      <c r="V293" s="34"/>
      <c r="W293" s="32"/>
      <c r="X293" s="32"/>
      <c r="Y293" s="32"/>
      <c r="Z293" s="32"/>
      <c r="AA293" s="32"/>
      <c r="AB293" s="32"/>
      <c r="AC293" s="32"/>
      <c r="AD293" s="32"/>
    </row>
    <row r="294" spans="1:30" ht="27.75" customHeight="1" outlineLevel="4" x14ac:dyDescent="0.2">
      <c r="A294" s="26" t="s">
        <v>142</v>
      </c>
      <c r="B294" s="26"/>
      <c r="C294" s="27" t="s">
        <v>130</v>
      </c>
      <c r="D294" s="28">
        <f>D297+D295</f>
        <v>3835.4</v>
      </c>
      <c r="E294" s="28">
        <f t="shared" ref="E294:F294" si="1106">E297+E295</f>
        <v>0</v>
      </c>
      <c r="F294" s="28">
        <f t="shared" si="1106"/>
        <v>3835.4</v>
      </c>
      <c r="G294" s="28">
        <f t="shared" ref="G294:H294" si="1107">G297+G295</f>
        <v>0</v>
      </c>
      <c r="H294" s="28">
        <f t="shared" si="1107"/>
        <v>3835.4</v>
      </c>
      <c r="I294" s="29">
        <f t="shared" ref="I294:J294" si="1108">I297+I295</f>
        <v>0</v>
      </c>
      <c r="J294" s="28">
        <f t="shared" si="1108"/>
        <v>3835.4</v>
      </c>
      <c r="K294" s="28">
        <f t="shared" ref="K294:L294" si="1109">K297+K295</f>
        <v>0</v>
      </c>
      <c r="L294" s="28">
        <f t="shared" si="1109"/>
        <v>3835.4</v>
      </c>
      <c r="M294" s="28">
        <f t="shared" ref="M294:V294" si="1110">M297+M295</f>
        <v>12743.5</v>
      </c>
      <c r="N294" s="28">
        <f t="shared" ref="N294:P294" si="1111">N297+N295</f>
        <v>0</v>
      </c>
      <c r="O294" s="28">
        <f t="shared" ref="O294:R294" si="1112">O297+O295</f>
        <v>12743.5</v>
      </c>
      <c r="P294" s="28">
        <f t="shared" si="1111"/>
        <v>0</v>
      </c>
      <c r="Q294" s="28">
        <f t="shared" si="1112"/>
        <v>12743.5</v>
      </c>
      <c r="R294" s="28">
        <f t="shared" si="1112"/>
        <v>0</v>
      </c>
      <c r="S294" s="28">
        <f t="shared" ref="S294:T294" si="1113">S297+S295</f>
        <v>12743.5</v>
      </c>
      <c r="T294" s="28">
        <f t="shared" si="1113"/>
        <v>0</v>
      </c>
      <c r="U294" s="28">
        <f t="shared" ref="U294" si="1114">U297+U295</f>
        <v>12743.5</v>
      </c>
      <c r="V294" s="28">
        <f t="shared" si="1110"/>
        <v>15982.3</v>
      </c>
      <c r="W294" s="28">
        <f t="shared" ref="W294:Z294" si="1115">W297+W295</f>
        <v>0</v>
      </c>
      <c r="X294" s="28">
        <f t="shared" ref="X294" si="1116">X297+X295</f>
        <v>15982.3</v>
      </c>
      <c r="Y294" s="28">
        <f t="shared" si="1115"/>
        <v>0</v>
      </c>
      <c r="Z294" s="28">
        <f t="shared" si="1115"/>
        <v>15982.3</v>
      </c>
      <c r="AA294" s="28">
        <f t="shared" ref="AA294:AB294" si="1117">AA297+AA295</f>
        <v>0</v>
      </c>
      <c r="AB294" s="28">
        <f t="shared" si="1117"/>
        <v>15982.3</v>
      </c>
      <c r="AC294" s="28">
        <f t="shared" ref="AC294:AD294" si="1118">AC297+AC295</f>
        <v>0</v>
      </c>
      <c r="AD294" s="28">
        <f t="shared" si="1118"/>
        <v>15982.3</v>
      </c>
    </row>
    <row r="295" spans="1:30" ht="47.25" outlineLevel="5" x14ac:dyDescent="0.2">
      <c r="A295" s="22" t="s">
        <v>143</v>
      </c>
      <c r="B295" s="22"/>
      <c r="C295" s="40" t="s">
        <v>388</v>
      </c>
      <c r="D295" s="36">
        <f t="shared" ref="D295:AD295" si="1119">D296</f>
        <v>3552.8</v>
      </c>
      <c r="E295" s="36">
        <f t="shared" si="1119"/>
        <v>0</v>
      </c>
      <c r="F295" s="36">
        <f t="shared" si="1119"/>
        <v>3552.8</v>
      </c>
      <c r="G295" s="36">
        <f t="shared" si="1119"/>
        <v>0</v>
      </c>
      <c r="H295" s="36">
        <f t="shared" si="1119"/>
        <v>3552.8</v>
      </c>
      <c r="I295" s="37">
        <f t="shared" si="1119"/>
        <v>0</v>
      </c>
      <c r="J295" s="36">
        <f t="shared" si="1119"/>
        <v>3552.8</v>
      </c>
      <c r="K295" s="36">
        <f t="shared" si="1119"/>
        <v>0</v>
      </c>
      <c r="L295" s="36">
        <f t="shared" si="1119"/>
        <v>3552.8</v>
      </c>
      <c r="M295" s="36">
        <f t="shared" si="1119"/>
        <v>3823.1</v>
      </c>
      <c r="N295" s="36">
        <f t="shared" si="1119"/>
        <v>0</v>
      </c>
      <c r="O295" s="36">
        <f t="shared" si="1119"/>
        <v>3823.1</v>
      </c>
      <c r="P295" s="36">
        <f t="shared" si="1119"/>
        <v>0</v>
      </c>
      <c r="Q295" s="36">
        <f t="shared" si="1119"/>
        <v>3823.1</v>
      </c>
      <c r="R295" s="36">
        <f t="shared" si="1119"/>
        <v>0</v>
      </c>
      <c r="S295" s="36">
        <f t="shared" si="1119"/>
        <v>3823.1</v>
      </c>
      <c r="T295" s="36">
        <f t="shared" si="1119"/>
        <v>0</v>
      </c>
      <c r="U295" s="36">
        <f t="shared" si="1119"/>
        <v>3823.1</v>
      </c>
      <c r="V295" s="36">
        <f t="shared" si="1119"/>
        <v>4794.7</v>
      </c>
      <c r="W295" s="36">
        <f t="shared" si="1119"/>
        <v>0</v>
      </c>
      <c r="X295" s="36">
        <f t="shared" si="1119"/>
        <v>4794.7</v>
      </c>
      <c r="Y295" s="36">
        <f t="shared" si="1119"/>
        <v>0</v>
      </c>
      <c r="Z295" s="36">
        <f t="shared" si="1119"/>
        <v>4794.7</v>
      </c>
      <c r="AA295" s="36">
        <f t="shared" si="1119"/>
        <v>0</v>
      </c>
      <c r="AB295" s="36">
        <f t="shared" si="1119"/>
        <v>4794.7</v>
      </c>
      <c r="AC295" s="36">
        <f t="shared" si="1119"/>
        <v>0</v>
      </c>
      <c r="AD295" s="36">
        <f t="shared" si="1119"/>
        <v>4794.7</v>
      </c>
    </row>
    <row r="296" spans="1:30" ht="31.5" outlineLevel="7" x14ac:dyDescent="0.2">
      <c r="A296" s="41" t="s">
        <v>143</v>
      </c>
      <c r="B296" s="41" t="s">
        <v>41</v>
      </c>
      <c r="C296" s="42" t="s">
        <v>42</v>
      </c>
      <c r="D296" s="32">
        <v>3552.8</v>
      </c>
      <c r="E296" s="32"/>
      <c r="F296" s="32">
        <f>SUM(D296:E296)</f>
        <v>3552.8</v>
      </c>
      <c r="G296" s="32"/>
      <c r="H296" s="32">
        <f>SUM(F296:G296)</f>
        <v>3552.8</v>
      </c>
      <c r="I296" s="33"/>
      <c r="J296" s="32">
        <f>SUM(H296:I296)</f>
        <v>3552.8</v>
      </c>
      <c r="K296" s="32"/>
      <c r="L296" s="32">
        <f>SUM(J296:K296)</f>
        <v>3552.8</v>
      </c>
      <c r="M296" s="34">
        <v>3823.1</v>
      </c>
      <c r="N296" s="32"/>
      <c r="O296" s="32">
        <f>SUM(M296:N296)</f>
        <v>3823.1</v>
      </c>
      <c r="P296" s="32"/>
      <c r="Q296" s="32">
        <f>SUM(O296:P296)</f>
        <v>3823.1</v>
      </c>
      <c r="R296" s="32"/>
      <c r="S296" s="32">
        <f>SUM(Q296:R296)</f>
        <v>3823.1</v>
      </c>
      <c r="T296" s="32"/>
      <c r="U296" s="32">
        <f>SUM(S296:T296)</f>
        <v>3823.1</v>
      </c>
      <c r="V296" s="34">
        <v>4794.7</v>
      </c>
      <c r="W296" s="32"/>
      <c r="X296" s="32">
        <f>SUM(V296:W296)</f>
        <v>4794.7</v>
      </c>
      <c r="Y296" s="32"/>
      <c r="Z296" s="32">
        <f>SUM(X296:Y296)</f>
        <v>4794.7</v>
      </c>
      <c r="AA296" s="32"/>
      <c r="AB296" s="32">
        <f>SUM(Z296:AA296)</f>
        <v>4794.7</v>
      </c>
      <c r="AC296" s="32"/>
      <c r="AD296" s="32">
        <f>SUM(AB296:AC296)</f>
        <v>4794.7</v>
      </c>
    </row>
    <row r="297" spans="1:30" ht="47.25" outlineLevel="5" x14ac:dyDescent="0.2">
      <c r="A297" s="22" t="s">
        <v>143</v>
      </c>
      <c r="B297" s="22"/>
      <c r="C297" s="40" t="s">
        <v>519</v>
      </c>
      <c r="D297" s="36">
        <f t="shared" ref="D297:AD297" si="1120">D298</f>
        <v>282.60000000000002</v>
      </c>
      <c r="E297" s="36">
        <f t="shared" si="1120"/>
        <v>0</v>
      </c>
      <c r="F297" s="36">
        <f t="shared" si="1120"/>
        <v>282.60000000000002</v>
      </c>
      <c r="G297" s="36">
        <f t="shared" si="1120"/>
        <v>0</v>
      </c>
      <c r="H297" s="36">
        <f t="shared" si="1120"/>
        <v>282.60000000000002</v>
      </c>
      <c r="I297" s="37">
        <f t="shared" si="1120"/>
        <v>0</v>
      </c>
      <c r="J297" s="36">
        <f t="shared" si="1120"/>
        <v>282.60000000000002</v>
      </c>
      <c r="K297" s="36">
        <f t="shared" si="1120"/>
        <v>0</v>
      </c>
      <c r="L297" s="36">
        <f t="shared" si="1120"/>
        <v>282.60000000000002</v>
      </c>
      <c r="M297" s="36">
        <f t="shared" si="1120"/>
        <v>8920.4</v>
      </c>
      <c r="N297" s="36">
        <f t="shared" si="1120"/>
        <v>0</v>
      </c>
      <c r="O297" s="36">
        <f t="shared" si="1120"/>
        <v>8920.4</v>
      </c>
      <c r="P297" s="36">
        <f t="shared" si="1120"/>
        <v>0</v>
      </c>
      <c r="Q297" s="36">
        <f t="shared" si="1120"/>
        <v>8920.4</v>
      </c>
      <c r="R297" s="36">
        <f t="shared" si="1120"/>
        <v>0</v>
      </c>
      <c r="S297" s="36">
        <f t="shared" si="1120"/>
        <v>8920.4</v>
      </c>
      <c r="T297" s="36">
        <f t="shared" si="1120"/>
        <v>0</v>
      </c>
      <c r="U297" s="36">
        <f t="shared" si="1120"/>
        <v>8920.4</v>
      </c>
      <c r="V297" s="36">
        <f t="shared" si="1120"/>
        <v>11187.6</v>
      </c>
      <c r="W297" s="36">
        <f t="shared" si="1120"/>
        <v>0</v>
      </c>
      <c r="X297" s="36">
        <f t="shared" si="1120"/>
        <v>11187.6</v>
      </c>
      <c r="Y297" s="36">
        <f t="shared" si="1120"/>
        <v>0</v>
      </c>
      <c r="Z297" s="36">
        <f t="shared" si="1120"/>
        <v>11187.6</v>
      </c>
      <c r="AA297" s="36">
        <f t="shared" si="1120"/>
        <v>0</v>
      </c>
      <c r="AB297" s="36">
        <f t="shared" si="1120"/>
        <v>11187.6</v>
      </c>
      <c r="AC297" s="36">
        <f t="shared" si="1120"/>
        <v>0</v>
      </c>
      <c r="AD297" s="36">
        <f t="shared" si="1120"/>
        <v>11187.6</v>
      </c>
    </row>
    <row r="298" spans="1:30" ht="31.5" outlineLevel="7" x14ac:dyDescent="0.2">
      <c r="A298" s="41" t="s">
        <v>143</v>
      </c>
      <c r="B298" s="41" t="s">
        <v>41</v>
      </c>
      <c r="C298" s="42" t="s">
        <v>42</v>
      </c>
      <c r="D298" s="32">
        <v>282.60000000000002</v>
      </c>
      <c r="E298" s="32"/>
      <c r="F298" s="32">
        <f>SUM(D298:E298)</f>
        <v>282.60000000000002</v>
      </c>
      <c r="G298" s="32"/>
      <c r="H298" s="32">
        <f>SUM(F298:G298)</f>
        <v>282.60000000000002</v>
      </c>
      <c r="I298" s="33"/>
      <c r="J298" s="32">
        <f>SUM(H298:I298)</f>
        <v>282.60000000000002</v>
      </c>
      <c r="K298" s="32"/>
      <c r="L298" s="32">
        <f>SUM(J298:K298)</f>
        <v>282.60000000000002</v>
      </c>
      <c r="M298" s="34">
        <v>8920.4</v>
      </c>
      <c r="N298" s="32"/>
      <c r="O298" s="32">
        <f>SUM(M298:N298)</f>
        <v>8920.4</v>
      </c>
      <c r="P298" s="32"/>
      <c r="Q298" s="32">
        <f>SUM(O298:P298)</f>
        <v>8920.4</v>
      </c>
      <c r="R298" s="32"/>
      <c r="S298" s="32">
        <f>SUM(Q298:R298)</f>
        <v>8920.4</v>
      </c>
      <c r="T298" s="32"/>
      <c r="U298" s="32">
        <f>SUM(S298:T298)</f>
        <v>8920.4</v>
      </c>
      <c r="V298" s="34">
        <v>11187.6</v>
      </c>
      <c r="W298" s="32"/>
      <c r="X298" s="32">
        <f>SUM(V298:W298)</f>
        <v>11187.6</v>
      </c>
      <c r="Y298" s="32"/>
      <c r="Z298" s="32">
        <f>SUM(X298:Y298)</f>
        <v>11187.6</v>
      </c>
      <c r="AA298" s="32"/>
      <c r="AB298" s="32">
        <f>SUM(Z298:AA298)</f>
        <v>11187.6</v>
      </c>
      <c r="AC298" s="32"/>
      <c r="AD298" s="32">
        <f>SUM(AB298:AC298)</f>
        <v>11187.6</v>
      </c>
    </row>
    <row r="299" spans="1:30" ht="31.5" outlineLevel="7" x14ac:dyDescent="0.2">
      <c r="A299" s="26" t="s">
        <v>144</v>
      </c>
      <c r="B299" s="26"/>
      <c r="C299" s="40" t="s">
        <v>321</v>
      </c>
      <c r="D299" s="36">
        <f>D306+D300+D304+D302</f>
        <v>102754.70000000001</v>
      </c>
      <c r="E299" s="36">
        <f t="shared" ref="E299:F299" si="1121">E306+E300+E304+E302</f>
        <v>0</v>
      </c>
      <c r="F299" s="36">
        <f t="shared" si="1121"/>
        <v>102754.70000000001</v>
      </c>
      <c r="G299" s="36">
        <f t="shared" ref="G299:H299" si="1122">G306+G300+G304+G302</f>
        <v>0</v>
      </c>
      <c r="H299" s="36">
        <f t="shared" si="1122"/>
        <v>102754.70000000001</v>
      </c>
      <c r="I299" s="37">
        <f t="shared" ref="I299:J299" si="1123">I306+I300+I304+I302</f>
        <v>0</v>
      </c>
      <c r="J299" s="36">
        <f t="shared" si="1123"/>
        <v>102754.70000000001</v>
      </c>
      <c r="K299" s="36">
        <f t="shared" ref="K299:L299" si="1124">K306+K300+K304+K302</f>
        <v>0</v>
      </c>
      <c r="L299" s="36">
        <f t="shared" si="1124"/>
        <v>102754.70000000001</v>
      </c>
      <c r="M299" s="36">
        <f t="shared" ref="M299:V299" si="1125">M306+M300+M304+M302</f>
        <v>4130.8999999999996</v>
      </c>
      <c r="N299" s="36">
        <f t="shared" ref="N299:P299" si="1126">N306+N300+N304+N302</f>
        <v>0</v>
      </c>
      <c r="O299" s="36">
        <f t="shared" ref="O299:R299" si="1127">O306+O300+O304+O302</f>
        <v>4130.8999999999996</v>
      </c>
      <c r="P299" s="36">
        <f t="shared" si="1126"/>
        <v>0</v>
      </c>
      <c r="Q299" s="36">
        <f t="shared" si="1127"/>
        <v>4130.8999999999996</v>
      </c>
      <c r="R299" s="36">
        <f t="shared" si="1127"/>
        <v>0</v>
      </c>
      <c r="S299" s="36">
        <f t="shared" ref="S299:T299" si="1128">S306+S300+S304+S302</f>
        <v>4130.8999999999996</v>
      </c>
      <c r="T299" s="36">
        <f t="shared" si="1128"/>
        <v>0</v>
      </c>
      <c r="U299" s="36">
        <f t="shared" ref="U299" si="1129">U306+U300+U304+U302</f>
        <v>4130.8999999999996</v>
      </c>
      <c r="V299" s="36">
        <f t="shared" si="1125"/>
        <v>4130.8999999999996</v>
      </c>
      <c r="W299" s="36">
        <f t="shared" ref="W299:Z299" si="1130">W306+W300+W304+W302</f>
        <v>0</v>
      </c>
      <c r="X299" s="36">
        <f t="shared" ref="X299" si="1131">X306+X300+X304+X302</f>
        <v>4130.8999999999996</v>
      </c>
      <c r="Y299" s="36">
        <f t="shared" si="1130"/>
        <v>0</v>
      </c>
      <c r="Z299" s="36">
        <f t="shared" si="1130"/>
        <v>4130.8999999999996</v>
      </c>
      <c r="AA299" s="36">
        <f t="shared" ref="AA299:AB299" si="1132">AA306+AA300+AA304+AA302</f>
        <v>0</v>
      </c>
      <c r="AB299" s="36">
        <f t="shared" si="1132"/>
        <v>4130.8999999999996</v>
      </c>
      <c r="AC299" s="36">
        <f t="shared" ref="AC299:AD299" si="1133">AC306+AC300+AC304+AC302</f>
        <v>0</v>
      </c>
      <c r="AD299" s="36">
        <f t="shared" si="1133"/>
        <v>4130.8999999999996</v>
      </c>
    </row>
    <row r="300" spans="1:30" ht="52.5" customHeight="1" outlineLevel="7" x14ac:dyDescent="0.2">
      <c r="A300" s="22" t="s">
        <v>483</v>
      </c>
      <c r="B300" s="22"/>
      <c r="C300" s="40" t="s">
        <v>518</v>
      </c>
      <c r="D300" s="36">
        <f>D301</f>
        <v>966.6</v>
      </c>
      <c r="E300" s="36">
        <f t="shared" ref="E300:L300" si="1134">E301</f>
        <v>0</v>
      </c>
      <c r="F300" s="36">
        <f t="shared" si="1134"/>
        <v>966.6</v>
      </c>
      <c r="G300" s="36">
        <f t="shared" si="1134"/>
        <v>0</v>
      </c>
      <c r="H300" s="36">
        <f t="shared" si="1134"/>
        <v>966.6</v>
      </c>
      <c r="I300" s="37">
        <f t="shared" si="1134"/>
        <v>0</v>
      </c>
      <c r="J300" s="36">
        <f t="shared" si="1134"/>
        <v>966.6</v>
      </c>
      <c r="K300" s="36">
        <f t="shared" si="1134"/>
        <v>0</v>
      </c>
      <c r="L300" s="36">
        <f t="shared" si="1134"/>
        <v>966.6</v>
      </c>
      <c r="M300" s="36"/>
      <c r="N300" s="36">
        <f t="shared" ref="N300:T300" si="1135">N301</f>
        <v>0</v>
      </c>
      <c r="O300" s="36"/>
      <c r="P300" s="36">
        <f t="shared" si="1135"/>
        <v>0</v>
      </c>
      <c r="Q300" s="36"/>
      <c r="R300" s="36">
        <f t="shared" si="1135"/>
        <v>0</v>
      </c>
      <c r="S300" s="36"/>
      <c r="T300" s="36">
        <f t="shared" si="1135"/>
        <v>0</v>
      </c>
      <c r="U300" s="36"/>
      <c r="V300" s="36"/>
      <c r="W300" s="36">
        <f t="shared" ref="W300:AC300" si="1136">W301</f>
        <v>0</v>
      </c>
      <c r="X300" s="36"/>
      <c r="Y300" s="36">
        <f t="shared" si="1136"/>
        <v>0</v>
      </c>
      <c r="Z300" s="36"/>
      <c r="AA300" s="36">
        <f t="shared" si="1136"/>
        <v>0</v>
      </c>
      <c r="AB300" s="36"/>
      <c r="AC300" s="36">
        <f t="shared" si="1136"/>
        <v>0</v>
      </c>
      <c r="AD300" s="36"/>
    </row>
    <row r="301" spans="1:30" ht="31.5" outlineLevel="7" x14ac:dyDescent="0.2">
      <c r="A301" s="41" t="s">
        <v>483</v>
      </c>
      <c r="B301" s="41" t="s">
        <v>41</v>
      </c>
      <c r="C301" s="42" t="s">
        <v>42</v>
      </c>
      <c r="D301" s="32">
        <v>966.6</v>
      </c>
      <c r="E301" s="32"/>
      <c r="F301" s="32">
        <f>SUM(D301:E301)</f>
        <v>966.6</v>
      </c>
      <c r="G301" s="32"/>
      <c r="H301" s="32">
        <f>SUM(F301:G301)</f>
        <v>966.6</v>
      </c>
      <c r="I301" s="33"/>
      <c r="J301" s="32">
        <f>SUM(H301:I301)</f>
        <v>966.6</v>
      </c>
      <c r="K301" s="32"/>
      <c r="L301" s="32">
        <f>SUM(J301:K301)</f>
        <v>966.6</v>
      </c>
      <c r="M301" s="34"/>
      <c r="N301" s="32"/>
      <c r="O301" s="32"/>
      <c r="P301" s="32"/>
      <c r="Q301" s="32"/>
      <c r="R301" s="32"/>
      <c r="S301" s="32"/>
      <c r="T301" s="32"/>
      <c r="U301" s="32"/>
      <c r="V301" s="34"/>
      <c r="W301" s="32"/>
      <c r="X301" s="32"/>
      <c r="Y301" s="32"/>
      <c r="Z301" s="32"/>
      <c r="AA301" s="32"/>
      <c r="AB301" s="32"/>
      <c r="AC301" s="32"/>
      <c r="AD301" s="32"/>
    </row>
    <row r="302" spans="1:30" ht="59.25" customHeight="1" outlineLevel="7" x14ac:dyDescent="0.2">
      <c r="A302" s="22" t="s">
        <v>483</v>
      </c>
      <c r="B302" s="22"/>
      <c r="C302" s="40" t="s">
        <v>566</v>
      </c>
      <c r="D302" s="36">
        <f>D303</f>
        <v>96680.6</v>
      </c>
      <c r="E302" s="36">
        <f t="shared" ref="E302:L302" si="1137">E303</f>
        <v>0</v>
      </c>
      <c r="F302" s="36">
        <f t="shared" si="1137"/>
        <v>96680.6</v>
      </c>
      <c r="G302" s="36">
        <f t="shared" si="1137"/>
        <v>0</v>
      </c>
      <c r="H302" s="36">
        <f t="shared" si="1137"/>
        <v>96680.6</v>
      </c>
      <c r="I302" s="37">
        <f t="shared" si="1137"/>
        <v>0</v>
      </c>
      <c r="J302" s="36">
        <f t="shared" si="1137"/>
        <v>96680.6</v>
      </c>
      <c r="K302" s="36">
        <f t="shared" si="1137"/>
        <v>0</v>
      </c>
      <c r="L302" s="36">
        <f t="shared" si="1137"/>
        <v>96680.6</v>
      </c>
      <c r="M302" s="36"/>
      <c r="N302" s="36">
        <f t="shared" ref="N302:T302" si="1138">N303</f>
        <v>0</v>
      </c>
      <c r="O302" s="36"/>
      <c r="P302" s="36">
        <f t="shared" si="1138"/>
        <v>0</v>
      </c>
      <c r="Q302" s="36"/>
      <c r="R302" s="36">
        <f t="shared" si="1138"/>
        <v>0</v>
      </c>
      <c r="S302" s="36"/>
      <c r="T302" s="36">
        <f t="shared" si="1138"/>
        <v>0</v>
      </c>
      <c r="U302" s="36"/>
      <c r="V302" s="36"/>
      <c r="W302" s="36">
        <f t="shared" ref="W302:AC302" si="1139">W303</f>
        <v>0</v>
      </c>
      <c r="X302" s="36"/>
      <c r="Y302" s="36">
        <f t="shared" si="1139"/>
        <v>0</v>
      </c>
      <c r="Z302" s="36"/>
      <c r="AA302" s="36">
        <f t="shared" si="1139"/>
        <v>0</v>
      </c>
      <c r="AB302" s="36"/>
      <c r="AC302" s="36">
        <f t="shared" si="1139"/>
        <v>0</v>
      </c>
      <c r="AD302" s="36"/>
    </row>
    <row r="303" spans="1:30" ht="31.5" outlineLevel="7" x14ac:dyDescent="0.2">
      <c r="A303" s="41" t="s">
        <v>483</v>
      </c>
      <c r="B303" s="41" t="s">
        <v>41</v>
      </c>
      <c r="C303" s="42" t="s">
        <v>42</v>
      </c>
      <c r="D303" s="32">
        <v>96680.6</v>
      </c>
      <c r="E303" s="32"/>
      <c r="F303" s="32">
        <f>SUM(D303:E303)</f>
        <v>96680.6</v>
      </c>
      <c r="G303" s="32"/>
      <c r="H303" s="32">
        <f>SUM(F303:G303)</f>
        <v>96680.6</v>
      </c>
      <c r="I303" s="33"/>
      <c r="J303" s="32">
        <f>SUM(H303:I303)</f>
        <v>96680.6</v>
      </c>
      <c r="K303" s="32"/>
      <c r="L303" s="32">
        <f>SUM(J303:K303)</f>
        <v>96680.6</v>
      </c>
      <c r="M303" s="34"/>
      <c r="N303" s="32"/>
      <c r="O303" s="32"/>
      <c r="P303" s="32"/>
      <c r="Q303" s="32"/>
      <c r="R303" s="32"/>
      <c r="S303" s="32"/>
      <c r="T303" s="32"/>
      <c r="U303" s="32"/>
      <c r="V303" s="34"/>
      <c r="W303" s="32"/>
      <c r="X303" s="32"/>
      <c r="Y303" s="32"/>
      <c r="Z303" s="32"/>
      <c r="AA303" s="32"/>
      <c r="AB303" s="32"/>
      <c r="AC303" s="32"/>
      <c r="AD303" s="32"/>
    </row>
    <row r="304" spans="1:30" ht="52.5" customHeight="1" outlineLevel="7" x14ac:dyDescent="0.2">
      <c r="A304" s="22" t="s">
        <v>483</v>
      </c>
      <c r="B304" s="22"/>
      <c r="C304" s="40" t="s">
        <v>517</v>
      </c>
      <c r="D304" s="36">
        <f>D305</f>
        <v>976.6</v>
      </c>
      <c r="E304" s="36">
        <f t="shared" ref="E304:L304" si="1140">E305</f>
        <v>0</v>
      </c>
      <c r="F304" s="36">
        <f t="shared" si="1140"/>
        <v>976.6</v>
      </c>
      <c r="G304" s="36">
        <f t="shared" si="1140"/>
        <v>0</v>
      </c>
      <c r="H304" s="36">
        <f t="shared" si="1140"/>
        <v>976.6</v>
      </c>
      <c r="I304" s="37">
        <f t="shared" si="1140"/>
        <v>0</v>
      </c>
      <c r="J304" s="36">
        <f t="shared" si="1140"/>
        <v>976.6</v>
      </c>
      <c r="K304" s="36">
        <f t="shared" si="1140"/>
        <v>0</v>
      </c>
      <c r="L304" s="36">
        <f t="shared" si="1140"/>
        <v>976.6</v>
      </c>
      <c r="M304" s="36"/>
      <c r="N304" s="36">
        <f t="shared" ref="N304:T304" si="1141">N305</f>
        <v>0</v>
      </c>
      <c r="O304" s="36"/>
      <c r="P304" s="36">
        <f t="shared" si="1141"/>
        <v>0</v>
      </c>
      <c r="Q304" s="36"/>
      <c r="R304" s="36">
        <f t="shared" si="1141"/>
        <v>0</v>
      </c>
      <c r="S304" s="36"/>
      <c r="T304" s="36">
        <f t="shared" si="1141"/>
        <v>0</v>
      </c>
      <c r="U304" s="36"/>
      <c r="V304" s="36"/>
      <c r="W304" s="36">
        <f t="shared" ref="W304:AC304" si="1142">W305</f>
        <v>0</v>
      </c>
      <c r="X304" s="36"/>
      <c r="Y304" s="36">
        <f t="shared" si="1142"/>
        <v>0</v>
      </c>
      <c r="Z304" s="36"/>
      <c r="AA304" s="36">
        <f t="shared" si="1142"/>
        <v>0</v>
      </c>
      <c r="AB304" s="36"/>
      <c r="AC304" s="36">
        <f t="shared" si="1142"/>
        <v>0</v>
      </c>
      <c r="AD304" s="36"/>
    </row>
    <row r="305" spans="1:30" ht="31.5" outlineLevel="7" x14ac:dyDescent="0.2">
      <c r="A305" s="41" t="s">
        <v>483</v>
      </c>
      <c r="B305" s="41" t="s">
        <v>41</v>
      </c>
      <c r="C305" s="42" t="s">
        <v>42</v>
      </c>
      <c r="D305" s="32">
        <v>976.6</v>
      </c>
      <c r="E305" s="32"/>
      <c r="F305" s="32">
        <f>SUM(D305:E305)</f>
        <v>976.6</v>
      </c>
      <c r="G305" s="32"/>
      <c r="H305" s="32">
        <f>SUM(F305:G305)</f>
        <v>976.6</v>
      </c>
      <c r="I305" s="33"/>
      <c r="J305" s="32">
        <f>SUM(H305:I305)</f>
        <v>976.6</v>
      </c>
      <c r="K305" s="32"/>
      <c r="L305" s="32">
        <f>SUM(J305:K305)</f>
        <v>976.6</v>
      </c>
      <c r="M305" s="34"/>
      <c r="N305" s="32"/>
      <c r="O305" s="32"/>
      <c r="P305" s="32"/>
      <c r="Q305" s="32"/>
      <c r="R305" s="32"/>
      <c r="S305" s="32"/>
      <c r="T305" s="32"/>
      <c r="U305" s="32"/>
      <c r="V305" s="34"/>
      <c r="W305" s="32"/>
      <c r="X305" s="32"/>
      <c r="Y305" s="32"/>
      <c r="Z305" s="32"/>
      <c r="AA305" s="32"/>
      <c r="AB305" s="32"/>
      <c r="AC305" s="32"/>
      <c r="AD305" s="32"/>
    </row>
    <row r="306" spans="1:30" ht="31.5" outlineLevel="7" x14ac:dyDescent="0.2">
      <c r="A306" s="22" t="s">
        <v>145</v>
      </c>
      <c r="B306" s="22"/>
      <c r="C306" s="40" t="s">
        <v>453</v>
      </c>
      <c r="D306" s="36">
        <f t="shared" ref="D306:AD306" si="1143">D307</f>
        <v>4130.8999999999996</v>
      </c>
      <c r="E306" s="36">
        <f t="shared" si="1143"/>
        <v>0</v>
      </c>
      <c r="F306" s="36">
        <f t="shared" si="1143"/>
        <v>4130.8999999999996</v>
      </c>
      <c r="G306" s="36">
        <f t="shared" si="1143"/>
        <v>0</v>
      </c>
      <c r="H306" s="36">
        <f t="shared" si="1143"/>
        <v>4130.8999999999996</v>
      </c>
      <c r="I306" s="37">
        <f t="shared" si="1143"/>
        <v>0</v>
      </c>
      <c r="J306" s="36">
        <f t="shared" si="1143"/>
        <v>4130.8999999999996</v>
      </c>
      <c r="K306" s="36">
        <f t="shared" si="1143"/>
        <v>0</v>
      </c>
      <c r="L306" s="36">
        <f t="shared" si="1143"/>
        <v>4130.8999999999996</v>
      </c>
      <c r="M306" s="36">
        <f t="shared" si="1143"/>
        <v>4130.8999999999996</v>
      </c>
      <c r="N306" s="36">
        <f t="shared" si="1143"/>
        <v>0</v>
      </c>
      <c r="O306" s="36">
        <f t="shared" si="1143"/>
        <v>4130.8999999999996</v>
      </c>
      <c r="P306" s="36">
        <f t="shared" si="1143"/>
        <v>0</v>
      </c>
      <c r="Q306" s="36">
        <f t="shared" si="1143"/>
        <v>4130.8999999999996</v>
      </c>
      <c r="R306" s="36">
        <f t="shared" si="1143"/>
        <v>0</v>
      </c>
      <c r="S306" s="36">
        <f t="shared" si="1143"/>
        <v>4130.8999999999996</v>
      </c>
      <c r="T306" s="36">
        <f t="shared" si="1143"/>
        <v>0</v>
      </c>
      <c r="U306" s="36">
        <f t="shared" si="1143"/>
        <v>4130.8999999999996</v>
      </c>
      <c r="V306" s="36">
        <f t="shared" si="1143"/>
        <v>4130.8999999999996</v>
      </c>
      <c r="W306" s="36">
        <f t="shared" si="1143"/>
        <v>0</v>
      </c>
      <c r="X306" s="36">
        <f t="shared" si="1143"/>
        <v>4130.8999999999996</v>
      </c>
      <c r="Y306" s="36">
        <f t="shared" si="1143"/>
        <v>0</v>
      </c>
      <c r="Z306" s="36">
        <f t="shared" si="1143"/>
        <v>4130.8999999999996</v>
      </c>
      <c r="AA306" s="36">
        <f t="shared" si="1143"/>
        <v>0</v>
      </c>
      <c r="AB306" s="36">
        <f t="shared" si="1143"/>
        <v>4130.8999999999996</v>
      </c>
      <c r="AC306" s="36">
        <f t="shared" si="1143"/>
        <v>0</v>
      </c>
      <c r="AD306" s="36">
        <f t="shared" si="1143"/>
        <v>4130.8999999999996</v>
      </c>
    </row>
    <row r="307" spans="1:30" ht="31.5" outlineLevel="5" x14ac:dyDescent="0.2">
      <c r="A307" s="41" t="s">
        <v>145</v>
      </c>
      <c r="B307" s="41" t="s">
        <v>41</v>
      </c>
      <c r="C307" s="42" t="s">
        <v>42</v>
      </c>
      <c r="D307" s="32">
        <v>4130.8999999999996</v>
      </c>
      <c r="E307" s="32"/>
      <c r="F307" s="32">
        <f>SUM(D307:E307)</f>
        <v>4130.8999999999996</v>
      </c>
      <c r="G307" s="32"/>
      <c r="H307" s="32">
        <f>SUM(F307:G307)</f>
        <v>4130.8999999999996</v>
      </c>
      <c r="I307" s="33"/>
      <c r="J307" s="32">
        <f>SUM(H307:I307)</f>
        <v>4130.8999999999996</v>
      </c>
      <c r="K307" s="32"/>
      <c r="L307" s="32">
        <f>SUM(J307:K307)</f>
        <v>4130.8999999999996</v>
      </c>
      <c r="M307" s="34">
        <v>4130.8999999999996</v>
      </c>
      <c r="N307" s="32"/>
      <c r="O307" s="32">
        <f>SUM(M307:N307)</f>
        <v>4130.8999999999996</v>
      </c>
      <c r="P307" s="32"/>
      <c r="Q307" s="32">
        <f>SUM(O307:P307)</f>
        <v>4130.8999999999996</v>
      </c>
      <c r="R307" s="32"/>
      <c r="S307" s="32">
        <f>SUM(Q307:R307)</f>
        <v>4130.8999999999996</v>
      </c>
      <c r="T307" s="32"/>
      <c r="U307" s="32">
        <f>SUM(S307:T307)</f>
        <v>4130.8999999999996</v>
      </c>
      <c r="V307" s="34">
        <v>4130.8999999999996</v>
      </c>
      <c r="W307" s="32"/>
      <c r="X307" s="32">
        <f>SUM(V307:W307)</f>
        <v>4130.8999999999996</v>
      </c>
      <c r="Y307" s="32"/>
      <c r="Z307" s="32">
        <f>SUM(X307:Y307)</f>
        <v>4130.8999999999996</v>
      </c>
      <c r="AA307" s="32"/>
      <c r="AB307" s="32">
        <f>SUM(Z307:AA307)</f>
        <v>4130.8999999999996</v>
      </c>
      <c r="AC307" s="32"/>
      <c r="AD307" s="32">
        <f>SUM(AB307:AC307)</f>
        <v>4130.8999999999996</v>
      </c>
    </row>
    <row r="308" spans="1:30" ht="47.25" outlineLevel="7" x14ac:dyDescent="0.2">
      <c r="A308" s="26" t="s">
        <v>125</v>
      </c>
      <c r="B308" s="26"/>
      <c r="C308" s="27" t="s">
        <v>657</v>
      </c>
      <c r="D308" s="28">
        <f>D309+D315</f>
        <v>13500</v>
      </c>
      <c r="E308" s="28">
        <f t="shared" ref="E308:F308" si="1144">E309+E315</f>
        <v>0</v>
      </c>
      <c r="F308" s="28">
        <f t="shared" si="1144"/>
        <v>13500</v>
      </c>
      <c r="G308" s="28">
        <f t="shared" ref="G308" si="1145">G309+G315</f>
        <v>4928.6896699999998</v>
      </c>
      <c r="H308" s="28">
        <f>H309+H315+H319</f>
        <v>18428.68967</v>
      </c>
      <c r="I308" s="29">
        <f>I309+I315+I319</f>
        <v>12843.787039999999</v>
      </c>
      <c r="J308" s="28">
        <f t="shared" ref="J308:AB308" si="1146">J309+J315+J319</f>
        <v>31272.476709999999</v>
      </c>
      <c r="K308" s="28">
        <f>K309+K315+K319</f>
        <v>0</v>
      </c>
      <c r="L308" s="28">
        <f t="shared" ref="L308" si="1147">L309+L315+L319</f>
        <v>31272.476709999999</v>
      </c>
      <c r="M308" s="28">
        <f t="shared" si="1146"/>
        <v>13500</v>
      </c>
      <c r="N308" s="28">
        <f t="shared" si="1146"/>
        <v>0</v>
      </c>
      <c r="O308" s="28">
        <f t="shared" si="1146"/>
        <v>13500</v>
      </c>
      <c r="P308" s="28">
        <f t="shared" si="1146"/>
        <v>0</v>
      </c>
      <c r="Q308" s="28">
        <f t="shared" si="1146"/>
        <v>13500</v>
      </c>
      <c r="R308" s="28">
        <f t="shared" si="1146"/>
        <v>0</v>
      </c>
      <c r="S308" s="28">
        <f t="shared" si="1146"/>
        <v>13500</v>
      </c>
      <c r="T308" s="28">
        <f t="shared" ref="T308:U308" si="1148">T309+T315+T319</f>
        <v>0</v>
      </c>
      <c r="U308" s="28">
        <f t="shared" si="1148"/>
        <v>13500</v>
      </c>
      <c r="V308" s="28">
        <f t="shared" si="1146"/>
        <v>13500</v>
      </c>
      <c r="W308" s="28">
        <f t="shared" si="1146"/>
        <v>0</v>
      </c>
      <c r="X308" s="28">
        <f t="shared" si="1146"/>
        <v>13500</v>
      </c>
      <c r="Y308" s="28">
        <f t="shared" si="1146"/>
        <v>0</v>
      </c>
      <c r="Z308" s="28">
        <f t="shared" si="1146"/>
        <v>13500</v>
      </c>
      <c r="AA308" s="28">
        <f t="shared" si="1146"/>
        <v>0</v>
      </c>
      <c r="AB308" s="28">
        <f t="shared" si="1146"/>
        <v>13500</v>
      </c>
      <c r="AC308" s="28">
        <f t="shared" ref="AC308:AD308" si="1149">AC309+AC315+AC319</f>
        <v>0</v>
      </c>
      <c r="AD308" s="28">
        <f t="shared" si="1149"/>
        <v>13500</v>
      </c>
    </row>
    <row r="309" spans="1:30" ht="31.5" customHeight="1" outlineLevel="4" x14ac:dyDescent="0.2">
      <c r="A309" s="26" t="s">
        <v>126</v>
      </c>
      <c r="B309" s="26"/>
      <c r="C309" s="27" t="s">
        <v>127</v>
      </c>
      <c r="D309" s="28">
        <f>D310</f>
        <v>10000</v>
      </c>
      <c r="E309" s="28">
        <f t="shared" ref="E309:F309" si="1150">E310</f>
        <v>0</v>
      </c>
      <c r="F309" s="28">
        <f t="shared" si="1150"/>
        <v>10000</v>
      </c>
      <c r="G309" s="28">
        <f>G310+G313</f>
        <v>4428.6896699999998</v>
      </c>
      <c r="H309" s="28">
        <f t="shared" ref="H309:Z309" si="1151">H310+H313</f>
        <v>14428.68967</v>
      </c>
      <c r="I309" s="29">
        <f>I310+I313</f>
        <v>500</v>
      </c>
      <c r="J309" s="28">
        <f t="shared" ref="J309:L309" si="1152">J310+J313</f>
        <v>14928.68967</v>
      </c>
      <c r="K309" s="28">
        <f>K310+K313</f>
        <v>0</v>
      </c>
      <c r="L309" s="28">
        <f t="shared" si="1152"/>
        <v>14928.68967</v>
      </c>
      <c r="M309" s="28">
        <f t="shared" si="1151"/>
        <v>10000</v>
      </c>
      <c r="N309" s="28">
        <f t="shared" si="1151"/>
        <v>0</v>
      </c>
      <c r="O309" s="28">
        <f t="shared" si="1151"/>
        <v>10000</v>
      </c>
      <c r="P309" s="28">
        <f t="shared" si="1151"/>
        <v>0</v>
      </c>
      <c r="Q309" s="28">
        <f t="shared" si="1151"/>
        <v>10000</v>
      </c>
      <c r="R309" s="28">
        <f t="shared" ref="R309:S309" si="1153">R310+R313</f>
        <v>0</v>
      </c>
      <c r="S309" s="28">
        <f t="shared" si="1153"/>
        <v>10000</v>
      </c>
      <c r="T309" s="28">
        <f t="shared" ref="T309:U309" si="1154">T310+T313</f>
        <v>0</v>
      </c>
      <c r="U309" s="28">
        <f t="shared" si="1154"/>
        <v>10000</v>
      </c>
      <c r="V309" s="28">
        <f t="shared" si="1151"/>
        <v>10000</v>
      </c>
      <c r="W309" s="28">
        <f t="shared" si="1151"/>
        <v>0</v>
      </c>
      <c r="X309" s="28">
        <f t="shared" si="1151"/>
        <v>10000</v>
      </c>
      <c r="Y309" s="28">
        <f t="shared" si="1151"/>
        <v>0</v>
      </c>
      <c r="Z309" s="28">
        <f t="shared" si="1151"/>
        <v>10000</v>
      </c>
      <c r="AA309" s="28">
        <f t="shared" ref="AA309:AB309" si="1155">AA310+AA313</f>
        <v>0</v>
      </c>
      <c r="AB309" s="28">
        <f t="shared" si="1155"/>
        <v>10000</v>
      </c>
      <c r="AC309" s="28">
        <f t="shared" ref="AC309:AD309" si="1156">AC310+AC313</f>
        <v>0</v>
      </c>
      <c r="AD309" s="28">
        <f t="shared" si="1156"/>
        <v>10000</v>
      </c>
    </row>
    <row r="310" spans="1:30" ht="48.75" customHeight="1" outlineLevel="5" x14ac:dyDescent="0.2">
      <c r="A310" s="22" t="s">
        <v>128</v>
      </c>
      <c r="B310" s="22"/>
      <c r="C310" s="40" t="s">
        <v>129</v>
      </c>
      <c r="D310" s="36">
        <f>D311+D312</f>
        <v>10000</v>
      </c>
      <c r="E310" s="36">
        <f t="shared" ref="E310:F310" si="1157">E311+E312</f>
        <v>0</v>
      </c>
      <c r="F310" s="36">
        <f t="shared" si="1157"/>
        <v>10000</v>
      </c>
      <c r="G310" s="36">
        <f t="shared" ref="G310:H310" si="1158">G311+G312</f>
        <v>0</v>
      </c>
      <c r="H310" s="36">
        <f t="shared" si="1158"/>
        <v>10000</v>
      </c>
      <c r="I310" s="37">
        <f t="shared" ref="I310:J310" si="1159">I311+I312</f>
        <v>0</v>
      </c>
      <c r="J310" s="36">
        <f t="shared" si="1159"/>
        <v>10000</v>
      </c>
      <c r="K310" s="36">
        <f t="shared" ref="K310:L310" si="1160">K311+K312</f>
        <v>0</v>
      </c>
      <c r="L310" s="36">
        <f t="shared" si="1160"/>
        <v>10000</v>
      </c>
      <c r="M310" s="36">
        <f t="shared" ref="M310:V310" si="1161">M311+M312</f>
        <v>10000</v>
      </c>
      <c r="N310" s="36">
        <f t="shared" ref="N310:P310" si="1162">N311+N312</f>
        <v>0</v>
      </c>
      <c r="O310" s="36">
        <f t="shared" ref="O310:R310" si="1163">O311+O312</f>
        <v>10000</v>
      </c>
      <c r="P310" s="36">
        <f t="shared" si="1162"/>
        <v>0</v>
      </c>
      <c r="Q310" s="36">
        <f t="shared" si="1163"/>
        <v>10000</v>
      </c>
      <c r="R310" s="36">
        <f t="shared" si="1163"/>
        <v>0</v>
      </c>
      <c r="S310" s="36">
        <f t="shared" ref="S310:T310" si="1164">S311+S312</f>
        <v>10000</v>
      </c>
      <c r="T310" s="36">
        <f t="shared" si="1164"/>
        <v>0</v>
      </c>
      <c r="U310" s="36">
        <f t="shared" ref="U310" si="1165">U311+U312</f>
        <v>10000</v>
      </c>
      <c r="V310" s="36">
        <f t="shared" si="1161"/>
        <v>10000</v>
      </c>
      <c r="W310" s="36">
        <f t="shared" ref="W310:Z310" si="1166">W311+W312</f>
        <v>0</v>
      </c>
      <c r="X310" s="36">
        <f t="shared" ref="X310" si="1167">X311+X312</f>
        <v>10000</v>
      </c>
      <c r="Y310" s="36">
        <f t="shared" si="1166"/>
        <v>0</v>
      </c>
      <c r="Z310" s="36">
        <f t="shared" si="1166"/>
        <v>10000</v>
      </c>
      <c r="AA310" s="36">
        <f t="shared" ref="AA310:AB310" si="1168">AA311+AA312</f>
        <v>0</v>
      </c>
      <c r="AB310" s="36">
        <f t="shared" si="1168"/>
        <v>10000</v>
      </c>
      <c r="AC310" s="36">
        <f t="shared" ref="AC310:AD310" si="1169">AC311+AC312</f>
        <v>0</v>
      </c>
      <c r="AD310" s="36">
        <f t="shared" si="1169"/>
        <v>10000</v>
      </c>
    </row>
    <row r="311" spans="1:30" ht="31.5" outlineLevel="7" x14ac:dyDescent="0.2">
      <c r="A311" s="41" t="s">
        <v>128</v>
      </c>
      <c r="B311" s="41" t="s">
        <v>6</v>
      </c>
      <c r="C311" s="42" t="s">
        <v>7</v>
      </c>
      <c r="D311" s="32">
        <v>4000</v>
      </c>
      <c r="E311" s="32"/>
      <c r="F311" s="32">
        <f t="shared" ref="F311:F312" si="1170">SUM(D311:E311)</f>
        <v>4000</v>
      </c>
      <c r="G311" s="32"/>
      <c r="H311" s="32">
        <f t="shared" ref="H311:H312" si="1171">SUM(F311:G311)</f>
        <v>4000</v>
      </c>
      <c r="I311" s="33"/>
      <c r="J311" s="32">
        <f t="shared" ref="J311:J312" si="1172">SUM(H311:I311)</f>
        <v>4000</v>
      </c>
      <c r="K311" s="32"/>
      <c r="L311" s="32">
        <f t="shared" ref="L311:L312" si="1173">SUM(J311:K311)</f>
        <v>4000</v>
      </c>
      <c r="M311" s="34">
        <v>4000</v>
      </c>
      <c r="N311" s="32"/>
      <c r="O311" s="32">
        <f t="shared" ref="O311:O312" si="1174">SUM(M311:N311)</f>
        <v>4000</v>
      </c>
      <c r="P311" s="32"/>
      <c r="Q311" s="32">
        <f t="shared" ref="Q311:Q312" si="1175">SUM(O311:P311)</f>
        <v>4000</v>
      </c>
      <c r="R311" s="32"/>
      <c r="S311" s="32">
        <f t="shared" ref="S311:S312" si="1176">SUM(Q311:R311)</f>
        <v>4000</v>
      </c>
      <c r="T311" s="32"/>
      <c r="U311" s="32">
        <f t="shared" ref="U311:U312" si="1177">SUM(S311:T311)</f>
        <v>4000</v>
      </c>
      <c r="V311" s="34">
        <v>4000</v>
      </c>
      <c r="W311" s="32"/>
      <c r="X311" s="32">
        <f t="shared" ref="X311:X312" si="1178">SUM(V311:W311)</f>
        <v>4000</v>
      </c>
      <c r="Y311" s="32"/>
      <c r="Z311" s="32">
        <f t="shared" ref="Z311:Z312" si="1179">SUM(X311:Y311)</f>
        <v>4000</v>
      </c>
      <c r="AA311" s="32"/>
      <c r="AB311" s="32">
        <f t="shared" ref="AB311:AB312" si="1180">SUM(Z311:AA311)</f>
        <v>4000</v>
      </c>
      <c r="AC311" s="32"/>
      <c r="AD311" s="32">
        <f t="shared" ref="AD311:AD312" si="1181">SUM(AB311:AC311)</f>
        <v>4000</v>
      </c>
    </row>
    <row r="312" spans="1:30" outlineLevel="5" x14ac:dyDescent="0.2">
      <c r="A312" s="41" t="s">
        <v>128</v>
      </c>
      <c r="B312" s="41" t="s">
        <v>14</v>
      </c>
      <c r="C312" s="42" t="s">
        <v>15</v>
      </c>
      <c r="D312" s="32">
        <v>6000</v>
      </c>
      <c r="E312" s="32"/>
      <c r="F312" s="32">
        <f t="shared" si="1170"/>
        <v>6000</v>
      </c>
      <c r="G312" s="32"/>
      <c r="H312" s="32">
        <f t="shared" si="1171"/>
        <v>6000</v>
      </c>
      <c r="I312" s="33"/>
      <c r="J312" s="32">
        <f t="shared" si="1172"/>
        <v>6000</v>
      </c>
      <c r="K312" s="32"/>
      <c r="L312" s="32">
        <f t="shared" si="1173"/>
        <v>6000</v>
      </c>
      <c r="M312" s="32">
        <v>6000</v>
      </c>
      <c r="N312" s="32"/>
      <c r="O312" s="32">
        <f t="shared" si="1174"/>
        <v>6000</v>
      </c>
      <c r="P312" s="32"/>
      <c r="Q312" s="32">
        <f t="shared" si="1175"/>
        <v>6000</v>
      </c>
      <c r="R312" s="32"/>
      <c r="S312" s="32">
        <f t="shared" si="1176"/>
        <v>6000</v>
      </c>
      <c r="T312" s="32"/>
      <c r="U312" s="32">
        <f t="shared" si="1177"/>
        <v>6000</v>
      </c>
      <c r="V312" s="32">
        <v>6000</v>
      </c>
      <c r="W312" s="32"/>
      <c r="X312" s="32">
        <f t="shared" si="1178"/>
        <v>6000</v>
      </c>
      <c r="Y312" s="32"/>
      <c r="Z312" s="32">
        <f t="shared" si="1179"/>
        <v>6000</v>
      </c>
      <c r="AA312" s="32"/>
      <c r="AB312" s="32">
        <f t="shared" si="1180"/>
        <v>6000</v>
      </c>
      <c r="AC312" s="32"/>
      <c r="AD312" s="32">
        <f t="shared" si="1181"/>
        <v>6000</v>
      </c>
    </row>
    <row r="313" spans="1:30" ht="31.5" outlineLevel="5" x14ac:dyDescent="0.2">
      <c r="A313" s="22" t="s">
        <v>725</v>
      </c>
      <c r="B313" s="22"/>
      <c r="C313" s="40" t="s">
        <v>726</v>
      </c>
      <c r="D313" s="32"/>
      <c r="E313" s="32"/>
      <c r="F313" s="32"/>
      <c r="G313" s="36">
        <f t="shared" ref="G313:L313" si="1182">G314</f>
        <v>4428.6896699999998</v>
      </c>
      <c r="H313" s="36">
        <f t="shared" si="1182"/>
        <v>4428.6896699999998</v>
      </c>
      <c r="I313" s="37">
        <f t="shared" si="1182"/>
        <v>500</v>
      </c>
      <c r="J313" s="36">
        <f t="shared" si="1182"/>
        <v>4928.6896699999998</v>
      </c>
      <c r="K313" s="36">
        <f t="shared" si="1182"/>
        <v>0</v>
      </c>
      <c r="L313" s="36">
        <f t="shared" si="1182"/>
        <v>4928.6896699999998</v>
      </c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</row>
    <row r="314" spans="1:30" ht="31.5" outlineLevel="5" x14ac:dyDescent="0.2">
      <c r="A314" s="41" t="s">
        <v>725</v>
      </c>
      <c r="B314" s="41" t="s">
        <v>41</v>
      </c>
      <c r="C314" s="42" t="s">
        <v>42</v>
      </c>
      <c r="D314" s="32"/>
      <c r="E314" s="32"/>
      <c r="F314" s="32"/>
      <c r="G314" s="32">
        <f>3431.30832+997.38135</f>
        <v>4428.6896699999998</v>
      </c>
      <c r="H314" s="32">
        <f>SUM(F314:G314)</f>
        <v>4428.6896699999998</v>
      </c>
      <c r="I314" s="33">
        <v>500</v>
      </c>
      <c r="J314" s="32">
        <f>SUM(H314:I314)</f>
        <v>4928.6896699999998</v>
      </c>
      <c r="K314" s="32"/>
      <c r="L314" s="32">
        <f>SUM(J314:K314)</f>
        <v>4928.6896699999998</v>
      </c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</row>
    <row r="315" spans="1:30" ht="31.5" outlineLevel="7" x14ac:dyDescent="0.2">
      <c r="A315" s="26" t="s">
        <v>315</v>
      </c>
      <c r="B315" s="30"/>
      <c r="C315" s="27" t="s">
        <v>313</v>
      </c>
      <c r="D315" s="28">
        <f>D316</f>
        <v>3500</v>
      </c>
      <c r="E315" s="28">
        <f t="shared" ref="E315:L315" si="1183">E316</f>
        <v>0</v>
      </c>
      <c r="F315" s="28">
        <f t="shared" si="1183"/>
        <v>3500</v>
      </c>
      <c r="G315" s="28">
        <f t="shared" si="1183"/>
        <v>500</v>
      </c>
      <c r="H315" s="28">
        <f t="shared" si="1183"/>
        <v>4000</v>
      </c>
      <c r="I315" s="29">
        <f t="shared" si="1183"/>
        <v>8806.8010400000003</v>
      </c>
      <c r="J315" s="28">
        <f t="shared" si="1183"/>
        <v>12806.80104</v>
      </c>
      <c r="K315" s="28">
        <f t="shared" si="1183"/>
        <v>0</v>
      </c>
      <c r="L315" s="28">
        <f t="shared" si="1183"/>
        <v>12806.80104</v>
      </c>
      <c r="M315" s="28">
        <f t="shared" ref="M315:V315" si="1184">M316</f>
        <v>3500</v>
      </c>
      <c r="N315" s="28">
        <f t="shared" ref="N315:T315" si="1185">N316</f>
        <v>0</v>
      </c>
      <c r="O315" s="28">
        <f t="shared" ref="O315:U315" si="1186">O316</f>
        <v>3500</v>
      </c>
      <c r="P315" s="28">
        <f t="shared" si="1185"/>
        <v>0</v>
      </c>
      <c r="Q315" s="28">
        <f t="shared" si="1186"/>
        <v>3500</v>
      </c>
      <c r="R315" s="28">
        <f t="shared" si="1185"/>
        <v>0</v>
      </c>
      <c r="S315" s="28">
        <f t="shared" si="1186"/>
        <v>3500</v>
      </c>
      <c r="T315" s="28">
        <f t="shared" si="1185"/>
        <v>0</v>
      </c>
      <c r="U315" s="28">
        <f t="shared" si="1186"/>
        <v>3500</v>
      </c>
      <c r="V315" s="28">
        <f t="shared" si="1184"/>
        <v>3500</v>
      </c>
      <c r="W315" s="28">
        <f t="shared" ref="W315:AC315" si="1187">W316</f>
        <v>0</v>
      </c>
      <c r="X315" s="28">
        <f t="shared" ref="X315:AD315" si="1188">X316</f>
        <v>3500</v>
      </c>
      <c r="Y315" s="28">
        <f t="shared" si="1187"/>
        <v>0</v>
      </c>
      <c r="Z315" s="28">
        <f t="shared" si="1188"/>
        <v>3500</v>
      </c>
      <c r="AA315" s="28">
        <f t="shared" si="1187"/>
        <v>0</v>
      </c>
      <c r="AB315" s="28">
        <f t="shared" si="1188"/>
        <v>3500</v>
      </c>
      <c r="AC315" s="28">
        <f t="shared" si="1187"/>
        <v>0</v>
      </c>
      <c r="AD315" s="28">
        <f t="shared" si="1188"/>
        <v>3500</v>
      </c>
    </row>
    <row r="316" spans="1:30" ht="31.5" outlineLevel="4" x14ac:dyDescent="0.2">
      <c r="A316" s="22" t="s">
        <v>316</v>
      </c>
      <c r="B316" s="22"/>
      <c r="C316" s="40" t="s">
        <v>554</v>
      </c>
      <c r="D316" s="36">
        <f>D318</f>
        <v>3500</v>
      </c>
      <c r="E316" s="36">
        <f>E318</f>
        <v>0</v>
      </c>
      <c r="F316" s="36">
        <f>F318+F317</f>
        <v>3500</v>
      </c>
      <c r="G316" s="36">
        <f t="shared" ref="G316:Z316" si="1189">G318+G317</f>
        <v>500</v>
      </c>
      <c r="H316" s="36">
        <f t="shared" si="1189"/>
        <v>4000</v>
      </c>
      <c r="I316" s="37">
        <f t="shared" ref="I316:J316" si="1190">I318+I317</f>
        <v>8806.8010400000003</v>
      </c>
      <c r="J316" s="36">
        <f t="shared" si="1190"/>
        <v>12806.80104</v>
      </c>
      <c r="K316" s="36">
        <f t="shared" ref="K316:L316" si="1191">K318+K317</f>
        <v>0</v>
      </c>
      <c r="L316" s="36">
        <f t="shared" si="1191"/>
        <v>12806.80104</v>
      </c>
      <c r="M316" s="36">
        <f t="shared" si="1189"/>
        <v>3500</v>
      </c>
      <c r="N316" s="36">
        <f t="shared" si="1189"/>
        <v>0</v>
      </c>
      <c r="O316" s="36">
        <f t="shared" si="1189"/>
        <v>3500</v>
      </c>
      <c r="P316" s="36">
        <f t="shared" si="1189"/>
        <v>0</v>
      </c>
      <c r="Q316" s="36">
        <f t="shared" si="1189"/>
        <v>3500</v>
      </c>
      <c r="R316" s="36">
        <f t="shared" ref="R316:S316" si="1192">R318+R317</f>
        <v>0</v>
      </c>
      <c r="S316" s="36">
        <f t="shared" si="1192"/>
        <v>3500</v>
      </c>
      <c r="T316" s="36">
        <f t="shared" ref="T316:U316" si="1193">T318+T317</f>
        <v>0</v>
      </c>
      <c r="U316" s="36">
        <f t="shared" si="1193"/>
        <v>3500</v>
      </c>
      <c r="V316" s="36">
        <f t="shared" si="1189"/>
        <v>3500</v>
      </c>
      <c r="W316" s="36">
        <f t="shared" si="1189"/>
        <v>0</v>
      </c>
      <c r="X316" s="36">
        <f t="shared" si="1189"/>
        <v>3500</v>
      </c>
      <c r="Y316" s="36">
        <f t="shared" si="1189"/>
        <v>0</v>
      </c>
      <c r="Z316" s="36">
        <f t="shared" si="1189"/>
        <v>3500</v>
      </c>
      <c r="AA316" s="36">
        <f t="shared" ref="AA316:AB316" si="1194">AA318+AA317</f>
        <v>0</v>
      </c>
      <c r="AB316" s="36">
        <f t="shared" si="1194"/>
        <v>3500</v>
      </c>
      <c r="AC316" s="36">
        <f t="shared" ref="AC316:AD316" si="1195">AC318+AC317</f>
        <v>0</v>
      </c>
      <c r="AD316" s="36">
        <f t="shared" si="1195"/>
        <v>3500</v>
      </c>
    </row>
    <row r="317" spans="1:30" ht="31.5" outlineLevel="4" x14ac:dyDescent="0.2">
      <c r="A317" s="41" t="s">
        <v>316</v>
      </c>
      <c r="B317" s="41" t="s">
        <v>41</v>
      </c>
      <c r="C317" s="42" t="s">
        <v>42</v>
      </c>
      <c r="D317" s="36"/>
      <c r="E317" s="36"/>
      <c r="F317" s="36"/>
      <c r="G317" s="32">
        <f>500</f>
        <v>500</v>
      </c>
      <c r="H317" s="32">
        <f>SUM(F317:G317)</f>
        <v>500</v>
      </c>
      <c r="I317" s="33">
        <v>8806.8010400000003</v>
      </c>
      <c r="J317" s="32">
        <f>SUM(H317:I317)</f>
        <v>9306.8010400000003</v>
      </c>
      <c r="K317" s="32"/>
      <c r="L317" s="32">
        <f>SUM(J317:K317)</f>
        <v>9306.8010400000003</v>
      </c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</row>
    <row r="318" spans="1:30" outlineLevel="4" x14ac:dyDescent="0.2">
      <c r="A318" s="41" t="s">
        <v>316</v>
      </c>
      <c r="B318" s="41" t="s">
        <v>14</v>
      </c>
      <c r="C318" s="42" t="s">
        <v>15</v>
      </c>
      <c r="D318" s="32">
        <v>3500</v>
      </c>
      <c r="E318" s="32"/>
      <c r="F318" s="32">
        <f>SUM(D318:E318)</f>
        <v>3500</v>
      </c>
      <c r="G318" s="32"/>
      <c r="H318" s="32">
        <f>SUM(F318:G318)</f>
        <v>3500</v>
      </c>
      <c r="I318" s="33"/>
      <c r="J318" s="32">
        <f>SUM(H318:I318)</f>
        <v>3500</v>
      </c>
      <c r="K318" s="32"/>
      <c r="L318" s="32">
        <f>SUM(J318:K318)</f>
        <v>3500</v>
      </c>
      <c r="M318" s="32">
        <v>3500</v>
      </c>
      <c r="N318" s="32"/>
      <c r="O318" s="32">
        <f>SUM(M318:N318)</f>
        <v>3500</v>
      </c>
      <c r="P318" s="32"/>
      <c r="Q318" s="32">
        <f>SUM(O318:P318)</f>
        <v>3500</v>
      </c>
      <c r="R318" s="32"/>
      <c r="S318" s="32">
        <f>SUM(Q318:R318)</f>
        <v>3500</v>
      </c>
      <c r="T318" s="32"/>
      <c r="U318" s="32">
        <f>SUM(S318:T318)</f>
        <v>3500</v>
      </c>
      <c r="V318" s="32">
        <v>3500</v>
      </c>
      <c r="W318" s="32"/>
      <c r="X318" s="32">
        <f>SUM(V318:W318)</f>
        <v>3500</v>
      </c>
      <c r="Y318" s="32"/>
      <c r="Z318" s="32">
        <f>SUM(X318:Y318)</f>
        <v>3500</v>
      </c>
      <c r="AA318" s="32"/>
      <c r="AB318" s="32">
        <f>SUM(Z318:AA318)</f>
        <v>3500</v>
      </c>
      <c r="AC318" s="32"/>
      <c r="AD318" s="32">
        <f>SUM(AB318:AC318)</f>
        <v>3500</v>
      </c>
    </row>
    <row r="319" spans="1:30" ht="31.5" outlineLevel="4" x14ac:dyDescent="0.2">
      <c r="A319" s="22" t="s">
        <v>788</v>
      </c>
      <c r="B319" s="22"/>
      <c r="C319" s="40" t="s">
        <v>789</v>
      </c>
      <c r="D319" s="32"/>
      <c r="E319" s="32"/>
      <c r="F319" s="32"/>
      <c r="G319" s="32"/>
      <c r="H319" s="32"/>
      <c r="I319" s="37">
        <f>I320</f>
        <v>3536.9859999999999</v>
      </c>
      <c r="J319" s="36">
        <f t="shared" ref="J319:AC320" si="1196">J320</f>
        <v>3536.9859999999999</v>
      </c>
      <c r="K319" s="36">
        <f>K320</f>
        <v>0</v>
      </c>
      <c r="L319" s="36">
        <f t="shared" si="1196"/>
        <v>3536.9859999999999</v>
      </c>
      <c r="M319" s="36">
        <f t="shared" si="1196"/>
        <v>0</v>
      </c>
      <c r="N319" s="36">
        <f t="shared" si="1196"/>
        <v>0</v>
      </c>
      <c r="O319" s="36">
        <f t="shared" si="1196"/>
        <v>0</v>
      </c>
      <c r="P319" s="36">
        <f t="shared" si="1196"/>
        <v>0</v>
      </c>
      <c r="Q319" s="36">
        <f t="shared" si="1196"/>
        <v>0</v>
      </c>
      <c r="R319" s="36">
        <f t="shared" si="1196"/>
        <v>0</v>
      </c>
      <c r="S319" s="36"/>
      <c r="T319" s="36">
        <f t="shared" si="1196"/>
        <v>0</v>
      </c>
      <c r="U319" s="36"/>
      <c r="V319" s="36">
        <f t="shared" si="1196"/>
        <v>0</v>
      </c>
      <c r="W319" s="36">
        <f t="shared" si="1196"/>
        <v>0</v>
      </c>
      <c r="X319" s="36">
        <f t="shared" si="1196"/>
        <v>0</v>
      </c>
      <c r="Y319" s="36">
        <f t="shared" si="1196"/>
        <v>0</v>
      </c>
      <c r="Z319" s="36">
        <f t="shared" si="1196"/>
        <v>0</v>
      </c>
      <c r="AA319" s="36">
        <f t="shared" si="1196"/>
        <v>0</v>
      </c>
      <c r="AB319" s="36"/>
      <c r="AC319" s="36">
        <f t="shared" si="1196"/>
        <v>0</v>
      </c>
      <c r="AD319" s="36"/>
    </row>
    <row r="320" spans="1:30" ht="31.5" outlineLevel="4" x14ac:dyDescent="0.2">
      <c r="A320" s="22" t="s">
        <v>790</v>
      </c>
      <c r="B320" s="22"/>
      <c r="C320" s="40" t="s">
        <v>897</v>
      </c>
      <c r="D320" s="32"/>
      <c r="E320" s="32"/>
      <c r="F320" s="32"/>
      <c r="G320" s="32"/>
      <c r="H320" s="32"/>
      <c r="I320" s="37">
        <f>I321</f>
        <v>3536.9859999999999</v>
      </c>
      <c r="J320" s="36">
        <f t="shared" si="1196"/>
        <v>3536.9859999999999</v>
      </c>
      <c r="K320" s="36">
        <f>K321</f>
        <v>0</v>
      </c>
      <c r="L320" s="36">
        <f t="shared" si="1196"/>
        <v>3536.9859999999999</v>
      </c>
      <c r="M320" s="36">
        <f t="shared" si="1196"/>
        <v>0</v>
      </c>
      <c r="N320" s="36">
        <f t="shared" si="1196"/>
        <v>0</v>
      </c>
      <c r="O320" s="36">
        <f t="shared" si="1196"/>
        <v>0</v>
      </c>
      <c r="P320" s="36">
        <f t="shared" si="1196"/>
        <v>0</v>
      </c>
      <c r="Q320" s="36">
        <f t="shared" si="1196"/>
        <v>0</v>
      </c>
      <c r="R320" s="36">
        <f t="shared" si="1196"/>
        <v>0</v>
      </c>
      <c r="S320" s="36"/>
      <c r="T320" s="36">
        <f t="shared" si="1196"/>
        <v>0</v>
      </c>
      <c r="U320" s="36"/>
      <c r="V320" s="36">
        <f t="shared" si="1196"/>
        <v>0</v>
      </c>
      <c r="W320" s="36">
        <f t="shared" si="1196"/>
        <v>0</v>
      </c>
      <c r="X320" s="36">
        <f t="shared" si="1196"/>
        <v>0</v>
      </c>
      <c r="Y320" s="36">
        <f t="shared" si="1196"/>
        <v>0</v>
      </c>
      <c r="Z320" s="36">
        <f t="shared" si="1196"/>
        <v>0</v>
      </c>
      <c r="AA320" s="36">
        <f t="shared" si="1196"/>
        <v>0</v>
      </c>
      <c r="AB320" s="36"/>
      <c r="AC320" s="36">
        <f t="shared" si="1196"/>
        <v>0</v>
      </c>
      <c r="AD320" s="36"/>
    </row>
    <row r="321" spans="1:30" ht="31.5" outlineLevel="4" x14ac:dyDescent="0.2">
      <c r="A321" s="41" t="s">
        <v>790</v>
      </c>
      <c r="B321" s="41" t="s">
        <v>41</v>
      </c>
      <c r="C321" s="42" t="s">
        <v>42</v>
      </c>
      <c r="D321" s="32"/>
      <c r="E321" s="32"/>
      <c r="F321" s="32"/>
      <c r="G321" s="32"/>
      <c r="H321" s="32"/>
      <c r="I321" s="33">
        <v>3536.9859999999999</v>
      </c>
      <c r="J321" s="32">
        <f>SUM(H321:I321)</f>
        <v>3536.9859999999999</v>
      </c>
      <c r="K321" s="32"/>
      <c r="L321" s="32">
        <f>SUM(J321:K321)</f>
        <v>3536.9859999999999</v>
      </c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</row>
    <row r="322" spans="1:30" ht="31.5" outlineLevel="5" x14ac:dyDescent="0.2">
      <c r="A322" s="26" t="s">
        <v>107</v>
      </c>
      <c r="B322" s="26"/>
      <c r="C322" s="27" t="s">
        <v>658</v>
      </c>
      <c r="D322" s="28">
        <f>D323+D332</f>
        <v>263729.40000000002</v>
      </c>
      <c r="E322" s="28">
        <f t="shared" ref="E322:F322" si="1197">E323+E332</f>
        <v>31860.204839999999</v>
      </c>
      <c r="F322" s="28">
        <f t="shared" si="1197"/>
        <v>295589.60483999999</v>
      </c>
      <c r="G322" s="28">
        <f t="shared" ref="G322:H322" si="1198">G323+G332</f>
        <v>15085.38932</v>
      </c>
      <c r="H322" s="28">
        <f t="shared" si="1198"/>
        <v>310674.99416</v>
      </c>
      <c r="I322" s="29">
        <f t="shared" ref="I322:J322" si="1199">I323+I332</f>
        <v>23107.296859999999</v>
      </c>
      <c r="J322" s="28">
        <f t="shared" si="1199"/>
        <v>333782.29102</v>
      </c>
      <c r="K322" s="28">
        <f t="shared" ref="K322:L322" si="1200">K323+K332</f>
        <v>35584.822500000002</v>
      </c>
      <c r="L322" s="28">
        <f t="shared" si="1200"/>
        <v>369367.11352000001</v>
      </c>
      <c r="M322" s="28">
        <f t="shared" ref="M322:V322" si="1201">M323+M332</f>
        <v>222460.6</v>
      </c>
      <c r="N322" s="28">
        <f t="shared" ref="N322:P322" si="1202">N323+N332</f>
        <v>-2943.8390199999999</v>
      </c>
      <c r="O322" s="28">
        <f t="shared" ref="O322:R322" si="1203">O323+O332</f>
        <v>219516.76098000002</v>
      </c>
      <c r="P322" s="28">
        <f t="shared" si="1202"/>
        <v>0</v>
      </c>
      <c r="Q322" s="28">
        <f t="shared" si="1203"/>
        <v>219516.76098000002</v>
      </c>
      <c r="R322" s="28">
        <f t="shared" si="1203"/>
        <v>0</v>
      </c>
      <c r="S322" s="28">
        <f t="shared" ref="S322:T322" si="1204">S323+S332</f>
        <v>219516.76098000002</v>
      </c>
      <c r="T322" s="28">
        <f t="shared" si="1204"/>
        <v>100000</v>
      </c>
      <c r="U322" s="28">
        <f t="shared" ref="U322" si="1205">U323+U332</f>
        <v>319516.76098000002</v>
      </c>
      <c r="V322" s="28">
        <f t="shared" si="1201"/>
        <v>235084</v>
      </c>
      <c r="W322" s="28">
        <f t="shared" ref="W322:Z322" si="1206">W323+W332</f>
        <v>0</v>
      </c>
      <c r="X322" s="28">
        <f t="shared" ref="X322" si="1207">X323+X332</f>
        <v>235084</v>
      </c>
      <c r="Y322" s="28">
        <f t="shared" si="1206"/>
        <v>0</v>
      </c>
      <c r="Z322" s="28">
        <f t="shared" si="1206"/>
        <v>235084</v>
      </c>
      <c r="AA322" s="28">
        <f t="shared" ref="AA322:AB322" si="1208">AA323+AA332</f>
        <v>0</v>
      </c>
      <c r="AB322" s="28">
        <f t="shared" si="1208"/>
        <v>235084</v>
      </c>
      <c r="AC322" s="28">
        <f t="shared" ref="AC322:AD322" si="1209">AC323+AC332</f>
        <v>100000</v>
      </c>
      <c r="AD322" s="28">
        <f t="shared" si="1209"/>
        <v>335084</v>
      </c>
    </row>
    <row r="323" spans="1:30" ht="31.5" outlineLevel="7" x14ac:dyDescent="0.2">
      <c r="A323" s="26" t="s">
        <v>108</v>
      </c>
      <c r="B323" s="26"/>
      <c r="C323" s="27" t="s">
        <v>109</v>
      </c>
      <c r="D323" s="28">
        <f>D324+D326+D328+D330</f>
        <v>152916.4</v>
      </c>
      <c r="E323" s="28">
        <f t="shared" ref="E323:X323" si="1210">E324+E326+E328+E330</f>
        <v>31860.204839999999</v>
      </c>
      <c r="F323" s="28">
        <f t="shared" si="1210"/>
        <v>184776.60483999999</v>
      </c>
      <c r="G323" s="28">
        <f t="shared" ref="G323:H323" si="1211">G324+G326+G328+G330</f>
        <v>88.2</v>
      </c>
      <c r="H323" s="28">
        <f t="shared" si="1211"/>
        <v>184864.80484</v>
      </c>
      <c r="I323" s="29">
        <f t="shared" ref="I323:J323" si="1212">I324+I326+I328+I330</f>
        <v>21454.804679999997</v>
      </c>
      <c r="J323" s="28">
        <f t="shared" si="1212"/>
        <v>206319.60952</v>
      </c>
      <c r="K323" s="28">
        <f t="shared" ref="K323:L323" si="1213">K324+K326+K328+K330</f>
        <v>35000</v>
      </c>
      <c r="L323" s="28">
        <f t="shared" si="1213"/>
        <v>241319.60952</v>
      </c>
      <c r="M323" s="28">
        <f t="shared" si="1210"/>
        <v>142923.5</v>
      </c>
      <c r="N323" s="28">
        <f t="shared" si="1210"/>
        <v>0</v>
      </c>
      <c r="O323" s="28">
        <f t="shared" si="1210"/>
        <v>142923.5</v>
      </c>
      <c r="P323" s="28">
        <f t="shared" ref="P323:Q323" si="1214">P324+P326+P328+P330</f>
        <v>0</v>
      </c>
      <c r="Q323" s="28">
        <f t="shared" si="1214"/>
        <v>142923.5</v>
      </c>
      <c r="R323" s="28">
        <f t="shared" ref="R323:S323" si="1215">R324+R326+R328+R330</f>
        <v>0</v>
      </c>
      <c r="S323" s="28">
        <f t="shared" si="1215"/>
        <v>142923.5</v>
      </c>
      <c r="T323" s="28">
        <f t="shared" ref="T323:U323" si="1216">T324+T326+T328+T330</f>
        <v>100000</v>
      </c>
      <c r="U323" s="28">
        <f t="shared" si="1216"/>
        <v>242923.5</v>
      </c>
      <c r="V323" s="28">
        <f t="shared" si="1210"/>
        <v>152916.4</v>
      </c>
      <c r="W323" s="28">
        <f t="shared" si="1210"/>
        <v>0</v>
      </c>
      <c r="X323" s="28">
        <f t="shared" si="1210"/>
        <v>152916.4</v>
      </c>
      <c r="Y323" s="28">
        <f t="shared" ref="Y323:Z323" si="1217">Y324+Y326+Y328+Y330</f>
        <v>0</v>
      </c>
      <c r="Z323" s="28">
        <f t="shared" si="1217"/>
        <v>152916.4</v>
      </c>
      <c r="AA323" s="28">
        <f t="shared" ref="AA323:AB323" si="1218">AA324+AA326+AA328+AA330</f>
        <v>0</v>
      </c>
      <c r="AB323" s="28">
        <f t="shared" si="1218"/>
        <v>152916.4</v>
      </c>
      <c r="AC323" s="28">
        <f t="shared" ref="AC323:AD323" si="1219">AC324+AC326+AC328+AC330</f>
        <v>100000</v>
      </c>
      <c r="AD323" s="28">
        <f t="shared" si="1219"/>
        <v>252916.4</v>
      </c>
    </row>
    <row r="324" spans="1:30" outlineLevel="7" x14ac:dyDescent="0.2">
      <c r="A324" s="26" t="s">
        <v>595</v>
      </c>
      <c r="B324" s="26"/>
      <c r="C324" s="27" t="s">
        <v>110</v>
      </c>
      <c r="D324" s="28">
        <f>D325</f>
        <v>133500</v>
      </c>
      <c r="E324" s="28">
        <f t="shared" ref="E324:L324" si="1220">E325</f>
        <v>0</v>
      </c>
      <c r="F324" s="28">
        <f t="shared" si="1220"/>
        <v>133500</v>
      </c>
      <c r="G324" s="28">
        <f t="shared" si="1220"/>
        <v>88.2</v>
      </c>
      <c r="H324" s="28">
        <f t="shared" si="1220"/>
        <v>133588.20000000001</v>
      </c>
      <c r="I324" s="29">
        <f t="shared" si="1220"/>
        <v>21454.804679999997</v>
      </c>
      <c r="J324" s="28">
        <f t="shared" si="1220"/>
        <v>155043.00468000001</v>
      </c>
      <c r="K324" s="28">
        <f t="shared" si="1220"/>
        <v>30000</v>
      </c>
      <c r="L324" s="28">
        <f t="shared" si="1220"/>
        <v>185043.00468000001</v>
      </c>
      <c r="M324" s="28">
        <f t="shared" ref="M324:V324" si="1221">M325</f>
        <v>123507.1</v>
      </c>
      <c r="N324" s="28">
        <f t="shared" ref="N324:T324" si="1222">N325</f>
        <v>0</v>
      </c>
      <c r="O324" s="28">
        <f t="shared" ref="O324:U324" si="1223">O325</f>
        <v>123507.1</v>
      </c>
      <c r="P324" s="28">
        <f t="shared" si="1222"/>
        <v>0</v>
      </c>
      <c r="Q324" s="28">
        <f t="shared" si="1223"/>
        <v>123507.1</v>
      </c>
      <c r="R324" s="28">
        <f t="shared" si="1222"/>
        <v>0</v>
      </c>
      <c r="S324" s="28">
        <f t="shared" si="1223"/>
        <v>123507.1</v>
      </c>
      <c r="T324" s="28">
        <f t="shared" si="1222"/>
        <v>100000</v>
      </c>
      <c r="U324" s="28">
        <f t="shared" si="1223"/>
        <v>223507.1</v>
      </c>
      <c r="V324" s="28">
        <f t="shared" si="1221"/>
        <v>133500</v>
      </c>
      <c r="W324" s="28">
        <f t="shared" ref="W324:AC324" si="1224">W325</f>
        <v>0</v>
      </c>
      <c r="X324" s="28">
        <f t="shared" ref="X324:AD324" si="1225">X325</f>
        <v>133500</v>
      </c>
      <c r="Y324" s="28">
        <f t="shared" si="1224"/>
        <v>0</v>
      </c>
      <c r="Z324" s="28">
        <f t="shared" si="1225"/>
        <v>133500</v>
      </c>
      <c r="AA324" s="28">
        <f t="shared" si="1224"/>
        <v>0</v>
      </c>
      <c r="AB324" s="28">
        <f t="shared" si="1225"/>
        <v>133500</v>
      </c>
      <c r="AC324" s="28">
        <f t="shared" si="1224"/>
        <v>100000</v>
      </c>
      <c r="AD324" s="28">
        <f t="shared" si="1225"/>
        <v>233500</v>
      </c>
    </row>
    <row r="325" spans="1:30" ht="31.5" outlineLevel="7" x14ac:dyDescent="0.2">
      <c r="A325" s="30" t="s">
        <v>595</v>
      </c>
      <c r="B325" s="30" t="s">
        <v>41</v>
      </c>
      <c r="C325" s="38" t="s">
        <v>42</v>
      </c>
      <c r="D325" s="32">
        <v>133500</v>
      </c>
      <c r="E325" s="32"/>
      <c r="F325" s="32">
        <f>SUM(D325:E325)</f>
        <v>133500</v>
      </c>
      <c r="G325" s="32">
        <v>88.2</v>
      </c>
      <c r="H325" s="32">
        <f>SUM(F325:G325)</f>
        <v>133588.20000000001</v>
      </c>
      <c r="I325" s="33">
        <f>19780.08747+1674.71721</f>
        <v>21454.804679999997</v>
      </c>
      <c r="J325" s="32">
        <f>SUM(H325:I325)</f>
        <v>155043.00468000001</v>
      </c>
      <c r="K325" s="32">
        <v>30000</v>
      </c>
      <c r="L325" s="32">
        <f>SUM(J325:K325)</f>
        <v>185043.00468000001</v>
      </c>
      <c r="M325" s="34">
        <v>123507.1</v>
      </c>
      <c r="N325" s="32"/>
      <c r="O325" s="32">
        <f>SUM(M325:N325)</f>
        <v>123507.1</v>
      </c>
      <c r="P325" s="32"/>
      <c r="Q325" s="32">
        <f>SUM(O325:P325)</f>
        <v>123507.1</v>
      </c>
      <c r="R325" s="32"/>
      <c r="S325" s="32">
        <f>SUM(Q325:R325)</f>
        <v>123507.1</v>
      </c>
      <c r="T325" s="32">
        <v>100000</v>
      </c>
      <c r="U325" s="32">
        <f>SUM(S325:T325)</f>
        <v>223507.1</v>
      </c>
      <c r="V325" s="34">
        <v>133500</v>
      </c>
      <c r="W325" s="32"/>
      <c r="X325" s="32">
        <f>SUM(V325:W325)</f>
        <v>133500</v>
      </c>
      <c r="Y325" s="32"/>
      <c r="Z325" s="32">
        <f>SUM(X325:Y325)</f>
        <v>133500</v>
      </c>
      <c r="AA325" s="32"/>
      <c r="AB325" s="32">
        <f>SUM(Z325:AA325)</f>
        <v>133500</v>
      </c>
      <c r="AC325" s="32">
        <v>100000</v>
      </c>
      <c r="AD325" s="32">
        <f>SUM(AB325:AC325)</f>
        <v>233500</v>
      </c>
    </row>
    <row r="326" spans="1:30" outlineLevel="7" x14ac:dyDescent="0.2">
      <c r="A326" s="26" t="s">
        <v>146</v>
      </c>
      <c r="B326" s="26"/>
      <c r="C326" s="27" t="s">
        <v>147</v>
      </c>
      <c r="D326" s="28">
        <f>D327</f>
        <v>19416.400000000001</v>
      </c>
      <c r="E326" s="28">
        <f t="shared" ref="E326:L326" si="1226">E327</f>
        <v>0</v>
      </c>
      <c r="F326" s="28">
        <f t="shared" si="1226"/>
        <v>19416.400000000001</v>
      </c>
      <c r="G326" s="28">
        <f t="shared" si="1226"/>
        <v>0</v>
      </c>
      <c r="H326" s="28">
        <f t="shared" si="1226"/>
        <v>19416.400000000001</v>
      </c>
      <c r="I326" s="29">
        <f t="shared" si="1226"/>
        <v>0</v>
      </c>
      <c r="J326" s="28">
        <f t="shared" si="1226"/>
        <v>19416.400000000001</v>
      </c>
      <c r="K326" s="28">
        <f t="shared" si="1226"/>
        <v>0</v>
      </c>
      <c r="L326" s="28">
        <f t="shared" si="1226"/>
        <v>19416.400000000001</v>
      </c>
      <c r="M326" s="28">
        <f t="shared" ref="M326:V326" si="1227">M327</f>
        <v>19416.400000000001</v>
      </c>
      <c r="N326" s="28">
        <f t="shared" ref="N326:T326" si="1228">N327</f>
        <v>0</v>
      </c>
      <c r="O326" s="28">
        <f t="shared" ref="O326:U326" si="1229">O327</f>
        <v>19416.400000000001</v>
      </c>
      <c r="P326" s="28">
        <f t="shared" si="1228"/>
        <v>0</v>
      </c>
      <c r="Q326" s="28">
        <f t="shared" si="1229"/>
        <v>19416.400000000001</v>
      </c>
      <c r="R326" s="28">
        <f t="shared" si="1228"/>
        <v>0</v>
      </c>
      <c r="S326" s="28">
        <f t="shared" si="1229"/>
        <v>19416.400000000001</v>
      </c>
      <c r="T326" s="28">
        <f t="shared" si="1228"/>
        <v>0</v>
      </c>
      <c r="U326" s="28">
        <f t="shared" si="1229"/>
        <v>19416.400000000001</v>
      </c>
      <c r="V326" s="28">
        <f t="shared" si="1227"/>
        <v>19416.400000000001</v>
      </c>
      <c r="W326" s="28">
        <f t="shared" ref="W326:AC326" si="1230">W327</f>
        <v>0</v>
      </c>
      <c r="X326" s="28">
        <f t="shared" ref="X326:AD326" si="1231">X327</f>
        <v>19416.400000000001</v>
      </c>
      <c r="Y326" s="28">
        <f t="shared" si="1230"/>
        <v>0</v>
      </c>
      <c r="Z326" s="28">
        <f t="shared" si="1231"/>
        <v>19416.400000000001</v>
      </c>
      <c r="AA326" s="28">
        <f t="shared" si="1230"/>
        <v>0</v>
      </c>
      <c r="AB326" s="28">
        <f t="shared" si="1231"/>
        <v>19416.400000000001</v>
      </c>
      <c r="AC326" s="28">
        <f t="shared" si="1230"/>
        <v>0</v>
      </c>
      <c r="AD326" s="28">
        <f t="shared" si="1231"/>
        <v>19416.400000000001</v>
      </c>
    </row>
    <row r="327" spans="1:30" ht="31.5" outlineLevel="7" x14ac:dyDescent="0.2">
      <c r="A327" s="30" t="s">
        <v>146</v>
      </c>
      <c r="B327" s="30" t="s">
        <v>41</v>
      </c>
      <c r="C327" s="38" t="s">
        <v>42</v>
      </c>
      <c r="D327" s="32">
        <v>19416.400000000001</v>
      </c>
      <c r="E327" s="32"/>
      <c r="F327" s="32">
        <f>SUM(D327:E327)</f>
        <v>19416.400000000001</v>
      </c>
      <c r="G327" s="32"/>
      <c r="H327" s="32">
        <f>SUM(F327:G327)</f>
        <v>19416.400000000001</v>
      </c>
      <c r="I327" s="33"/>
      <c r="J327" s="32">
        <f>SUM(H327:I327)</f>
        <v>19416.400000000001</v>
      </c>
      <c r="K327" s="32"/>
      <c r="L327" s="32">
        <f>SUM(J327:K327)</f>
        <v>19416.400000000001</v>
      </c>
      <c r="M327" s="34">
        <v>19416.400000000001</v>
      </c>
      <c r="N327" s="32"/>
      <c r="O327" s="32">
        <f>SUM(M327:N327)</f>
        <v>19416.400000000001</v>
      </c>
      <c r="P327" s="32"/>
      <c r="Q327" s="32">
        <f>SUM(O327:P327)</f>
        <v>19416.400000000001</v>
      </c>
      <c r="R327" s="32"/>
      <c r="S327" s="32">
        <f>SUM(Q327:R327)</f>
        <v>19416.400000000001</v>
      </c>
      <c r="T327" s="32"/>
      <c r="U327" s="32">
        <f>SUM(S327:T327)</f>
        <v>19416.400000000001</v>
      </c>
      <c r="V327" s="34">
        <v>19416.400000000001</v>
      </c>
      <c r="W327" s="32"/>
      <c r="X327" s="32">
        <f>SUM(V327:W327)</f>
        <v>19416.400000000001</v>
      </c>
      <c r="Y327" s="32"/>
      <c r="Z327" s="32">
        <f>SUM(X327:Y327)</f>
        <v>19416.400000000001</v>
      </c>
      <c r="AA327" s="32"/>
      <c r="AB327" s="32">
        <f>SUM(Z327:AA327)</f>
        <v>19416.400000000001</v>
      </c>
      <c r="AC327" s="32"/>
      <c r="AD327" s="32">
        <f>SUM(AB327:AC327)</f>
        <v>19416.400000000001</v>
      </c>
    </row>
    <row r="328" spans="1:30" ht="33" customHeight="1" outlineLevel="7" x14ac:dyDescent="0.25">
      <c r="A328" s="194" t="s">
        <v>615</v>
      </c>
      <c r="B328" s="22"/>
      <c r="C328" s="43" t="s">
        <v>624</v>
      </c>
      <c r="D328" s="32"/>
      <c r="E328" s="36">
        <f t="shared" ref="E328:AC328" si="1232">E329</f>
        <v>7965.0512199999994</v>
      </c>
      <c r="F328" s="36">
        <f t="shared" si="1232"/>
        <v>7965.0512199999994</v>
      </c>
      <c r="G328" s="36">
        <f t="shared" si="1232"/>
        <v>0</v>
      </c>
      <c r="H328" s="36">
        <f t="shared" si="1232"/>
        <v>7965.0512199999994</v>
      </c>
      <c r="I328" s="37">
        <f t="shared" si="1232"/>
        <v>0</v>
      </c>
      <c r="J328" s="36">
        <f t="shared" si="1232"/>
        <v>7965.0512199999994</v>
      </c>
      <c r="K328" s="36">
        <f t="shared" si="1232"/>
        <v>5000</v>
      </c>
      <c r="L328" s="36">
        <f t="shared" si="1232"/>
        <v>12965.051219999999</v>
      </c>
      <c r="M328" s="36">
        <f t="shared" si="1232"/>
        <v>0</v>
      </c>
      <c r="N328" s="36">
        <f t="shared" si="1232"/>
        <v>0</v>
      </c>
      <c r="O328" s="36"/>
      <c r="P328" s="36">
        <f t="shared" si="1232"/>
        <v>0</v>
      </c>
      <c r="Q328" s="36"/>
      <c r="R328" s="36">
        <f t="shared" si="1232"/>
        <v>0</v>
      </c>
      <c r="S328" s="36"/>
      <c r="T328" s="36">
        <f t="shared" si="1232"/>
        <v>0</v>
      </c>
      <c r="U328" s="36"/>
      <c r="V328" s="36">
        <f t="shared" si="1232"/>
        <v>0</v>
      </c>
      <c r="W328" s="36">
        <f t="shared" si="1232"/>
        <v>0</v>
      </c>
      <c r="X328" s="36"/>
      <c r="Y328" s="36">
        <f t="shared" si="1232"/>
        <v>0</v>
      </c>
      <c r="Z328" s="36"/>
      <c r="AA328" s="36">
        <f t="shared" si="1232"/>
        <v>0</v>
      </c>
      <c r="AB328" s="36"/>
      <c r="AC328" s="36">
        <f t="shared" si="1232"/>
        <v>0</v>
      </c>
      <c r="AD328" s="36"/>
    </row>
    <row r="329" spans="1:30" ht="31.5" outlineLevel="7" x14ac:dyDescent="0.25">
      <c r="A329" s="195" t="s">
        <v>615</v>
      </c>
      <c r="B329" s="41" t="s">
        <v>41</v>
      </c>
      <c r="C329" s="44" t="s">
        <v>42</v>
      </c>
      <c r="D329" s="32"/>
      <c r="E329" s="33">
        <f>4256.875+3708.17622</f>
        <v>7965.0512199999994</v>
      </c>
      <c r="F329" s="33">
        <f>SUM(D329:E329)</f>
        <v>7965.0512199999994</v>
      </c>
      <c r="G329" s="33"/>
      <c r="H329" s="33">
        <f>SUM(F329:G329)</f>
        <v>7965.0512199999994</v>
      </c>
      <c r="I329" s="33"/>
      <c r="J329" s="33">
        <f>SUM(H329:I329)</f>
        <v>7965.0512199999994</v>
      </c>
      <c r="K329" s="193">
        <v>5000</v>
      </c>
      <c r="L329" s="33">
        <f>SUM(J329:K329)</f>
        <v>12965.051219999999</v>
      </c>
      <c r="M329" s="34"/>
      <c r="N329" s="32"/>
      <c r="O329" s="32"/>
      <c r="P329" s="32"/>
      <c r="Q329" s="32"/>
      <c r="R329" s="32"/>
      <c r="S329" s="32"/>
      <c r="T329" s="32"/>
      <c r="U329" s="32"/>
      <c r="V329" s="34"/>
      <c r="W329" s="32"/>
      <c r="X329" s="32"/>
      <c r="Y329" s="32"/>
      <c r="Z329" s="32"/>
      <c r="AA329" s="32"/>
      <c r="AB329" s="32"/>
      <c r="AC329" s="32"/>
      <c r="AD329" s="32"/>
    </row>
    <row r="330" spans="1:30" ht="33" customHeight="1" outlineLevel="7" x14ac:dyDescent="0.25">
      <c r="A330" s="194" t="s">
        <v>615</v>
      </c>
      <c r="B330" s="22"/>
      <c r="C330" s="43" t="s">
        <v>623</v>
      </c>
      <c r="D330" s="32"/>
      <c r="E330" s="36">
        <f t="shared" ref="E330:AC330" si="1233">E331</f>
        <v>23895.153620000001</v>
      </c>
      <c r="F330" s="36">
        <f t="shared" si="1233"/>
        <v>23895.153620000001</v>
      </c>
      <c r="G330" s="36">
        <f t="shared" si="1233"/>
        <v>0</v>
      </c>
      <c r="H330" s="36">
        <f t="shared" si="1233"/>
        <v>23895.153620000001</v>
      </c>
      <c r="I330" s="37">
        <f t="shared" si="1233"/>
        <v>0</v>
      </c>
      <c r="J330" s="36">
        <f t="shared" si="1233"/>
        <v>23895.153620000001</v>
      </c>
      <c r="K330" s="36">
        <f t="shared" si="1233"/>
        <v>0</v>
      </c>
      <c r="L330" s="36">
        <f t="shared" si="1233"/>
        <v>23895.153620000001</v>
      </c>
      <c r="M330" s="36">
        <f t="shared" si="1233"/>
        <v>0</v>
      </c>
      <c r="N330" s="36">
        <f t="shared" si="1233"/>
        <v>0</v>
      </c>
      <c r="O330" s="36"/>
      <c r="P330" s="36">
        <f t="shared" si="1233"/>
        <v>0</v>
      </c>
      <c r="Q330" s="36"/>
      <c r="R330" s="36">
        <f t="shared" si="1233"/>
        <v>0</v>
      </c>
      <c r="S330" s="36"/>
      <c r="T330" s="36">
        <f t="shared" si="1233"/>
        <v>0</v>
      </c>
      <c r="U330" s="36"/>
      <c r="V330" s="36">
        <f t="shared" si="1233"/>
        <v>0</v>
      </c>
      <c r="W330" s="36">
        <f t="shared" si="1233"/>
        <v>0</v>
      </c>
      <c r="X330" s="36"/>
      <c r="Y330" s="36">
        <f t="shared" si="1233"/>
        <v>0</v>
      </c>
      <c r="Z330" s="36"/>
      <c r="AA330" s="36">
        <f t="shared" si="1233"/>
        <v>0</v>
      </c>
      <c r="AB330" s="36"/>
      <c r="AC330" s="36">
        <f t="shared" si="1233"/>
        <v>0</v>
      </c>
      <c r="AD330" s="36"/>
    </row>
    <row r="331" spans="1:30" ht="31.5" outlineLevel="7" x14ac:dyDescent="0.25">
      <c r="A331" s="195" t="s">
        <v>615</v>
      </c>
      <c r="B331" s="41" t="s">
        <v>41</v>
      </c>
      <c r="C331" s="44" t="s">
        <v>42</v>
      </c>
      <c r="D331" s="32"/>
      <c r="E331" s="33">
        <f>12770.62498+11124.52864</f>
        <v>23895.153620000001</v>
      </c>
      <c r="F331" s="33">
        <f>SUM(D331:E331)</f>
        <v>23895.153620000001</v>
      </c>
      <c r="G331" s="33"/>
      <c r="H331" s="33">
        <f>SUM(F331:G331)</f>
        <v>23895.153620000001</v>
      </c>
      <c r="I331" s="33"/>
      <c r="J331" s="33">
        <f>SUM(H331:I331)</f>
        <v>23895.153620000001</v>
      </c>
      <c r="K331" s="32"/>
      <c r="L331" s="33">
        <f>SUM(J331:K331)</f>
        <v>23895.153620000001</v>
      </c>
      <c r="M331" s="34"/>
      <c r="N331" s="32"/>
      <c r="O331" s="32"/>
      <c r="P331" s="32"/>
      <c r="Q331" s="32"/>
      <c r="R331" s="32"/>
      <c r="S331" s="32"/>
      <c r="T331" s="32"/>
      <c r="U331" s="32"/>
      <c r="V331" s="34"/>
      <c r="W331" s="32"/>
      <c r="X331" s="32"/>
      <c r="Y331" s="32"/>
      <c r="Z331" s="32"/>
      <c r="AA331" s="32"/>
      <c r="AB331" s="32"/>
      <c r="AC331" s="32"/>
      <c r="AD331" s="32"/>
    </row>
    <row r="332" spans="1:30" ht="35.25" customHeight="1" outlineLevel="4" x14ac:dyDescent="0.2">
      <c r="A332" s="196" t="s">
        <v>596</v>
      </c>
      <c r="B332" s="26"/>
      <c r="C332" s="27" t="s">
        <v>555</v>
      </c>
      <c r="D332" s="28">
        <f>D335+D338+D333</f>
        <v>110813</v>
      </c>
      <c r="E332" s="28">
        <f t="shared" ref="E332:F332" si="1234">E335+E338+E333</f>
        <v>0</v>
      </c>
      <c r="F332" s="28">
        <f t="shared" si="1234"/>
        <v>110813</v>
      </c>
      <c r="G332" s="28">
        <f t="shared" ref="G332:H332" si="1235">G335+G338+G333</f>
        <v>14997.189319999999</v>
      </c>
      <c r="H332" s="28">
        <f t="shared" si="1235"/>
        <v>125810.18931999999</v>
      </c>
      <c r="I332" s="29">
        <f t="shared" ref="I332:J332" si="1236">I335+I338+I333</f>
        <v>1652.49218</v>
      </c>
      <c r="J332" s="28">
        <f t="shared" si="1236"/>
        <v>127462.68149999999</v>
      </c>
      <c r="K332" s="28">
        <f t="shared" ref="K332:L332" si="1237">K335+K338+K333</f>
        <v>584.82249999999999</v>
      </c>
      <c r="L332" s="28">
        <f t="shared" si="1237"/>
        <v>128047.50399999999</v>
      </c>
      <c r="M332" s="28">
        <f>M335+M338+M333</f>
        <v>79537.100000000006</v>
      </c>
      <c r="N332" s="28">
        <f t="shared" ref="N332:P332" si="1238">N335+N338+N333</f>
        <v>-2943.8390199999999</v>
      </c>
      <c r="O332" s="28">
        <f t="shared" ref="O332:R332" si="1239">O335+O338+O333</f>
        <v>76593.260980000006</v>
      </c>
      <c r="P332" s="28">
        <f t="shared" si="1238"/>
        <v>0</v>
      </c>
      <c r="Q332" s="28">
        <f t="shared" si="1239"/>
        <v>76593.260980000006</v>
      </c>
      <c r="R332" s="28">
        <f t="shared" si="1239"/>
        <v>0</v>
      </c>
      <c r="S332" s="28">
        <f t="shared" ref="S332:T332" si="1240">S335+S338+S333</f>
        <v>76593.260980000006</v>
      </c>
      <c r="T332" s="28">
        <f t="shared" si="1240"/>
        <v>0</v>
      </c>
      <c r="U332" s="28">
        <f t="shared" ref="U332" si="1241">U335+U338+U333</f>
        <v>76593.260980000006</v>
      </c>
      <c r="V332" s="28">
        <f>V335+V338+V333</f>
        <v>82167.600000000006</v>
      </c>
      <c r="W332" s="28">
        <f t="shared" ref="W332:Y332" si="1242">W335+W338+W333</f>
        <v>0</v>
      </c>
      <c r="X332" s="28">
        <f t="shared" ref="X332:AA332" si="1243">X335+X338+X333</f>
        <v>82167.600000000006</v>
      </c>
      <c r="Y332" s="28">
        <f t="shared" si="1242"/>
        <v>0</v>
      </c>
      <c r="Z332" s="28">
        <f t="shared" si="1243"/>
        <v>82167.600000000006</v>
      </c>
      <c r="AA332" s="28">
        <f t="shared" si="1243"/>
        <v>0</v>
      </c>
      <c r="AB332" s="28">
        <f t="shared" ref="AB332:AC332" si="1244">AB335+AB338+AB333</f>
        <v>82167.600000000006</v>
      </c>
      <c r="AC332" s="28">
        <f t="shared" si="1244"/>
        <v>0</v>
      </c>
      <c r="AD332" s="28">
        <f t="shared" ref="AD332" si="1245">AD335+AD338+AD333</f>
        <v>82167.600000000006</v>
      </c>
    </row>
    <row r="333" spans="1:30" ht="47.25" outlineLevel="5" x14ac:dyDescent="0.25">
      <c r="A333" s="196" t="s">
        <v>597</v>
      </c>
      <c r="B333" s="26"/>
      <c r="C333" s="43" t="s">
        <v>692</v>
      </c>
      <c r="D333" s="28">
        <f>D334</f>
        <v>4958.1000000000004</v>
      </c>
      <c r="E333" s="28">
        <f t="shared" ref="E333:L333" si="1246">E334</f>
        <v>0</v>
      </c>
      <c r="F333" s="28">
        <f t="shared" si="1246"/>
        <v>4958.1000000000004</v>
      </c>
      <c r="G333" s="28">
        <f t="shared" si="1246"/>
        <v>1997.18932</v>
      </c>
      <c r="H333" s="28">
        <f t="shared" si="1246"/>
        <v>6955.2893199999999</v>
      </c>
      <c r="I333" s="29">
        <f t="shared" si="1246"/>
        <v>1652.49218</v>
      </c>
      <c r="J333" s="28">
        <f t="shared" si="1246"/>
        <v>8607.7814999999991</v>
      </c>
      <c r="K333" s="28">
        <f t="shared" si="1246"/>
        <v>584.82249999999999</v>
      </c>
      <c r="L333" s="28">
        <f t="shared" si="1246"/>
        <v>9192.6039999999994</v>
      </c>
      <c r="M333" s="28">
        <f t="shared" ref="M333:V333" si="1247">M334</f>
        <v>5534.2</v>
      </c>
      <c r="N333" s="28">
        <f t="shared" ref="N333:T333" si="1248">N334</f>
        <v>-2943.8390199999999</v>
      </c>
      <c r="O333" s="28">
        <f t="shared" ref="O333:U333" si="1249">O334</f>
        <v>2590.3609799999999</v>
      </c>
      <c r="P333" s="28">
        <f t="shared" si="1248"/>
        <v>0</v>
      </c>
      <c r="Q333" s="28">
        <f t="shared" si="1249"/>
        <v>2590.3609799999999</v>
      </c>
      <c r="R333" s="28">
        <f t="shared" si="1248"/>
        <v>0</v>
      </c>
      <c r="S333" s="28">
        <f t="shared" si="1249"/>
        <v>2590.3609799999999</v>
      </c>
      <c r="T333" s="28">
        <f t="shared" si="1248"/>
        <v>0</v>
      </c>
      <c r="U333" s="28">
        <f t="shared" si="1249"/>
        <v>2590.3609799999999</v>
      </c>
      <c r="V333" s="28">
        <f t="shared" si="1247"/>
        <v>8164.7000000000007</v>
      </c>
      <c r="W333" s="28">
        <f t="shared" ref="W333:AC333" si="1250">W334</f>
        <v>0</v>
      </c>
      <c r="X333" s="28">
        <f t="shared" ref="X333:AD333" si="1251">X334</f>
        <v>8164.7000000000007</v>
      </c>
      <c r="Y333" s="28">
        <f t="shared" si="1250"/>
        <v>0</v>
      </c>
      <c r="Z333" s="28">
        <f t="shared" si="1251"/>
        <v>8164.7000000000007</v>
      </c>
      <c r="AA333" s="28">
        <f t="shared" si="1250"/>
        <v>0</v>
      </c>
      <c r="AB333" s="28">
        <f t="shared" si="1251"/>
        <v>8164.7000000000007</v>
      </c>
      <c r="AC333" s="28">
        <f t="shared" si="1250"/>
        <v>0</v>
      </c>
      <c r="AD333" s="28">
        <f t="shared" si="1251"/>
        <v>8164.7000000000007</v>
      </c>
    </row>
    <row r="334" spans="1:30" ht="29.25" customHeight="1" outlineLevel="7" x14ac:dyDescent="0.2">
      <c r="A334" s="197" t="s">
        <v>597</v>
      </c>
      <c r="B334" s="30" t="s">
        <v>41</v>
      </c>
      <c r="C334" s="38" t="s">
        <v>42</v>
      </c>
      <c r="D334" s="32">
        <v>4958.1000000000004</v>
      </c>
      <c r="E334" s="32"/>
      <c r="F334" s="32">
        <f>SUM(D334:E334)</f>
        <v>4958.1000000000004</v>
      </c>
      <c r="G334" s="32">
        <v>1997.18932</v>
      </c>
      <c r="H334" s="32">
        <f>SUM(F334:G334)</f>
        <v>6955.2893199999999</v>
      </c>
      <c r="I334" s="33">
        <v>1652.49218</v>
      </c>
      <c r="J334" s="32">
        <f>SUM(H334:I334)</f>
        <v>8607.7814999999991</v>
      </c>
      <c r="K334" s="193">
        <v>584.82249999999999</v>
      </c>
      <c r="L334" s="32">
        <f>SUM(J334:K334)</f>
        <v>9192.6039999999994</v>
      </c>
      <c r="M334" s="34">
        <v>5534.2</v>
      </c>
      <c r="N334" s="32">
        <v>-2943.8390199999999</v>
      </c>
      <c r="O334" s="32">
        <f>SUM(M334:N334)</f>
        <v>2590.3609799999999</v>
      </c>
      <c r="P334" s="32"/>
      <c r="Q334" s="32">
        <f>SUM(O334:P334)</f>
        <v>2590.3609799999999</v>
      </c>
      <c r="R334" s="32"/>
      <c r="S334" s="32">
        <f>SUM(Q334:R334)</f>
        <v>2590.3609799999999</v>
      </c>
      <c r="T334" s="32"/>
      <c r="U334" s="32">
        <f>SUM(S334:T334)</f>
        <v>2590.3609799999999</v>
      </c>
      <c r="V334" s="34">
        <v>8164.7000000000007</v>
      </c>
      <c r="W334" s="32"/>
      <c r="X334" s="32">
        <f>SUM(V334:W334)</f>
        <v>8164.7000000000007</v>
      </c>
      <c r="Y334" s="32"/>
      <c r="Z334" s="32">
        <f>SUM(X334:Y334)</f>
        <v>8164.7000000000007</v>
      </c>
      <c r="AA334" s="32"/>
      <c r="AB334" s="32">
        <f>SUM(Z334:AA334)</f>
        <v>8164.7000000000007</v>
      </c>
      <c r="AC334" s="32"/>
      <c r="AD334" s="32">
        <f>SUM(AB334:AC334)</f>
        <v>8164.7000000000007</v>
      </c>
    </row>
    <row r="335" spans="1:30" ht="63" outlineLevel="5" x14ac:dyDescent="0.2">
      <c r="A335" s="22" t="s">
        <v>563</v>
      </c>
      <c r="B335" s="22"/>
      <c r="C335" s="40" t="s">
        <v>308</v>
      </c>
      <c r="D335" s="36">
        <f>D336+D337</f>
        <v>39412.699999999997</v>
      </c>
      <c r="E335" s="36">
        <f t="shared" ref="E335:F335" si="1252">E336+E337</f>
        <v>0</v>
      </c>
      <c r="F335" s="36">
        <f t="shared" si="1252"/>
        <v>39412.699999999997</v>
      </c>
      <c r="G335" s="36">
        <f t="shared" ref="G335:H335" si="1253">G336+G337</f>
        <v>13000</v>
      </c>
      <c r="H335" s="36">
        <f t="shared" si="1253"/>
        <v>52412.7</v>
      </c>
      <c r="I335" s="37">
        <f t="shared" ref="I335:J335" si="1254">I336+I337</f>
        <v>0</v>
      </c>
      <c r="J335" s="36">
        <f t="shared" si="1254"/>
        <v>52412.7</v>
      </c>
      <c r="K335" s="36">
        <f t="shared" ref="K335:L335" si="1255">K336+K337</f>
        <v>0</v>
      </c>
      <c r="L335" s="36">
        <f t="shared" si="1255"/>
        <v>52412.7</v>
      </c>
      <c r="M335" s="36">
        <f t="shared" ref="M335:V335" si="1256">M336+M337</f>
        <v>7400.3</v>
      </c>
      <c r="N335" s="36">
        <f t="shared" ref="N335:P335" si="1257">N336+N337</f>
        <v>0</v>
      </c>
      <c r="O335" s="36">
        <f t="shared" ref="O335:R335" si="1258">O336+O337</f>
        <v>7400.3</v>
      </c>
      <c r="P335" s="36">
        <f t="shared" si="1257"/>
        <v>0</v>
      </c>
      <c r="Q335" s="36">
        <f t="shared" si="1258"/>
        <v>7400.3</v>
      </c>
      <c r="R335" s="36">
        <f t="shared" si="1258"/>
        <v>0</v>
      </c>
      <c r="S335" s="36">
        <f t="shared" ref="S335:T335" si="1259">S336+S337</f>
        <v>7400.3</v>
      </c>
      <c r="T335" s="36">
        <f t="shared" si="1259"/>
        <v>0</v>
      </c>
      <c r="U335" s="36">
        <f t="shared" ref="U335" si="1260">U336+U337</f>
        <v>7400.3</v>
      </c>
      <c r="V335" s="36">
        <f t="shared" si="1256"/>
        <v>7400.3</v>
      </c>
      <c r="W335" s="36">
        <f t="shared" ref="W335:Z335" si="1261">W336+W337</f>
        <v>0</v>
      </c>
      <c r="X335" s="36">
        <f t="shared" ref="X335" si="1262">X336+X337</f>
        <v>7400.3</v>
      </c>
      <c r="Y335" s="36">
        <f t="shared" si="1261"/>
        <v>0</v>
      </c>
      <c r="Z335" s="36">
        <f t="shared" si="1261"/>
        <v>7400.3</v>
      </c>
      <c r="AA335" s="36">
        <f t="shared" ref="AA335:AB335" si="1263">AA336+AA337</f>
        <v>0</v>
      </c>
      <c r="AB335" s="36">
        <f t="shared" si="1263"/>
        <v>7400.3</v>
      </c>
      <c r="AC335" s="36">
        <f t="shared" ref="AC335:AD335" si="1264">AC336+AC337</f>
        <v>0</v>
      </c>
      <c r="AD335" s="36">
        <f t="shared" si="1264"/>
        <v>7400.3</v>
      </c>
    </row>
    <row r="336" spans="1:30" ht="31.5" outlineLevel="5" x14ac:dyDescent="0.2">
      <c r="A336" s="41" t="s">
        <v>563</v>
      </c>
      <c r="B336" s="30" t="s">
        <v>76</v>
      </c>
      <c r="C336" s="38" t="s">
        <v>77</v>
      </c>
      <c r="D336" s="32">
        <v>32030.199999999997</v>
      </c>
      <c r="E336" s="32"/>
      <c r="F336" s="32">
        <f t="shared" ref="F336:F337" si="1265">SUM(D336:E336)</f>
        <v>32030.199999999997</v>
      </c>
      <c r="G336" s="32"/>
      <c r="H336" s="32">
        <f t="shared" ref="H336:H337" si="1266">SUM(F336:G336)</f>
        <v>32030.199999999997</v>
      </c>
      <c r="I336" s="33"/>
      <c r="J336" s="32">
        <f t="shared" ref="J336:J337" si="1267">SUM(H336:I336)</f>
        <v>32030.199999999997</v>
      </c>
      <c r="K336" s="32"/>
      <c r="L336" s="32">
        <f t="shared" ref="L336:L337" si="1268">SUM(J336:K336)</f>
        <v>32030.199999999997</v>
      </c>
      <c r="M336" s="34"/>
      <c r="N336" s="32"/>
      <c r="O336" s="32"/>
      <c r="P336" s="32"/>
      <c r="Q336" s="32"/>
      <c r="R336" s="32"/>
      <c r="S336" s="32"/>
      <c r="T336" s="32"/>
      <c r="U336" s="32"/>
      <c r="V336" s="34"/>
      <c r="W336" s="32"/>
      <c r="X336" s="32"/>
      <c r="Y336" s="32"/>
      <c r="Z336" s="32"/>
      <c r="AA336" s="32"/>
      <c r="AB336" s="32"/>
      <c r="AC336" s="32"/>
      <c r="AD336" s="32"/>
    </row>
    <row r="337" spans="1:30" ht="31.5" outlineLevel="7" x14ac:dyDescent="0.2">
      <c r="A337" s="41" t="s">
        <v>563</v>
      </c>
      <c r="B337" s="41" t="s">
        <v>41</v>
      </c>
      <c r="C337" s="42" t="s">
        <v>42</v>
      </c>
      <c r="D337" s="32">
        <v>7382.5</v>
      </c>
      <c r="E337" s="32"/>
      <c r="F337" s="32">
        <f t="shared" si="1265"/>
        <v>7382.5</v>
      </c>
      <c r="G337" s="32">
        <v>13000</v>
      </c>
      <c r="H337" s="32">
        <f t="shared" si="1266"/>
        <v>20382.5</v>
      </c>
      <c r="I337" s="33"/>
      <c r="J337" s="32">
        <f t="shared" si="1267"/>
        <v>20382.5</v>
      </c>
      <c r="K337" s="32"/>
      <c r="L337" s="32">
        <f t="shared" si="1268"/>
        <v>20382.5</v>
      </c>
      <c r="M337" s="34">
        <v>7400.3</v>
      </c>
      <c r="N337" s="32"/>
      <c r="O337" s="32">
        <f t="shared" ref="O337" si="1269">SUM(M337:N337)</f>
        <v>7400.3</v>
      </c>
      <c r="P337" s="32"/>
      <c r="Q337" s="32">
        <f t="shared" ref="Q337" si="1270">SUM(O337:P337)</f>
        <v>7400.3</v>
      </c>
      <c r="R337" s="32"/>
      <c r="S337" s="32">
        <f t="shared" ref="S337" si="1271">SUM(Q337:R337)</f>
        <v>7400.3</v>
      </c>
      <c r="T337" s="32"/>
      <c r="U337" s="32">
        <f t="shared" ref="U337" si="1272">SUM(S337:T337)</f>
        <v>7400.3</v>
      </c>
      <c r="V337" s="34">
        <v>7400.3</v>
      </c>
      <c r="W337" s="32"/>
      <c r="X337" s="32">
        <f t="shared" ref="X337" si="1273">SUM(V337:W337)</f>
        <v>7400.3</v>
      </c>
      <c r="Y337" s="32"/>
      <c r="Z337" s="32">
        <f t="shared" ref="Z337" si="1274">SUM(X337:Y337)</f>
        <v>7400.3</v>
      </c>
      <c r="AA337" s="32"/>
      <c r="AB337" s="32">
        <f t="shared" ref="AB337" si="1275">SUM(Z337:AA337)</f>
        <v>7400.3</v>
      </c>
      <c r="AC337" s="32"/>
      <c r="AD337" s="32">
        <f t="shared" ref="AD337" si="1276">SUM(AB337:AC337)</f>
        <v>7400.3</v>
      </c>
    </row>
    <row r="338" spans="1:30" s="23" customFormat="1" ht="63" outlineLevel="7" x14ac:dyDescent="0.2">
      <c r="A338" s="22" t="s">
        <v>563</v>
      </c>
      <c r="B338" s="22"/>
      <c r="C338" s="40" t="s">
        <v>516</v>
      </c>
      <c r="D338" s="36">
        <f>D339</f>
        <v>66442.2</v>
      </c>
      <c r="E338" s="36">
        <f t="shared" ref="E338:L338" si="1277">E339</f>
        <v>0</v>
      </c>
      <c r="F338" s="36">
        <f t="shared" si="1277"/>
        <v>66442.2</v>
      </c>
      <c r="G338" s="36">
        <f t="shared" si="1277"/>
        <v>0</v>
      </c>
      <c r="H338" s="36">
        <f t="shared" si="1277"/>
        <v>66442.2</v>
      </c>
      <c r="I338" s="37">
        <f t="shared" si="1277"/>
        <v>0</v>
      </c>
      <c r="J338" s="36">
        <f t="shared" si="1277"/>
        <v>66442.2</v>
      </c>
      <c r="K338" s="36">
        <f t="shared" si="1277"/>
        <v>0</v>
      </c>
      <c r="L338" s="36">
        <f t="shared" si="1277"/>
        <v>66442.2</v>
      </c>
      <c r="M338" s="36">
        <f t="shared" ref="M338:V338" si="1278">M339</f>
        <v>66602.600000000006</v>
      </c>
      <c r="N338" s="36">
        <f t="shared" ref="N338:T338" si="1279">N339</f>
        <v>0</v>
      </c>
      <c r="O338" s="36">
        <f t="shared" ref="O338:U338" si="1280">O339</f>
        <v>66602.600000000006</v>
      </c>
      <c r="P338" s="36">
        <f t="shared" si="1279"/>
        <v>0</v>
      </c>
      <c r="Q338" s="36">
        <f t="shared" si="1280"/>
        <v>66602.600000000006</v>
      </c>
      <c r="R338" s="36">
        <f t="shared" si="1279"/>
        <v>0</v>
      </c>
      <c r="S338" s="36">
        <f t="shared" si="1280"/>
        <v>66602.600000000006</v>
      </c>
      <c r="T338" s="36">
        <f t="shared" si="1279"/>
        <v>0</v>
      </c>
      <c r="U338" s="36">
        <f t="shared" si="1280"/>
        <v>66602.600000000006</v>
      </c>
      <c r="V338" s="36">
        <f t="shared" si="1278"/>
        <v>66602.600000000006</v>
      </c>
      <c r="W338" s="36">
        <f t="shared" ref="W338:AC338" si="1281">W339</f>
        <v>0</v>
      </c>
      <c r="X338" s="36">
        <f t="shared" ref="X338:AD338" si="1282">X339</f>
        <v>66602.600000000006</v>
      </c>
      <c r="Y338" s="36">
        <f t="shared" si="1281"/>
        <v>0</v>
      </c>
      <c r="Z338" s="36">
        <f t="shared" si="1282"/>
        <v>66602.600000000006</v>
      </c>
      <c r="AA338" s="36">
        <f t="shared" si="1281"/>
        <v>0</v>
      </c>
      <c r="AB338" s="36">
        <f t="shared" si="1282"/>
        <v>66602.600000000006</v>
      </c>
      <c r="AC338" s="36">
        <f t="shared" si="1281"/>
        <v>0</v>
      </c>
      <c r="AD338" s="36">
        <f t="shared" si="1282"/>
        <v>66602.600000000006</v>
      </c>
    </row>
    <row r="339" spans="1:30" ht="33.75" customHeight="1" outlineLevel="7" x14ac:dyDescent="0.2">
      <c r="A339" s="41" t="s">
        <v>563</v>
      </c>
      <c r="B339" s="41" t="s">
        <v>41</v>
      </c>
      <c r="C339" s="42" t="s">
        <v>42</v>
      </c>
      <c r="D339" s="32">
        <v>66442.2</v>
      </c>
      <c r="E339" s="32"/>
      <c r="F339" s="32">
        <f>SUM(D339:E339)</f>
        <v>66442.2</v>
      </c>
      <c r="G339" s="32"/>
      <c r="H339" s="32">
        <f>SUM(F339:G339)</f>
        <v>66442.2</v>
      </c>
      <c r="I339" s="33"/>
      <c r="J339" s="32">
        <f>SUM(H339:I339)</f>
        <v>66442.2</v>
      </c>
      <c r="K339" s="32"/>
      <c r="L339" s="32">
        <f>SUM(J339:K339)</f>
        <v>66442.2</v>
      </c>
      <c r="M339" s="34">
        <v>66602.600000000006</v>
      </c>
      <c r="N339" s="32"/>
      <c r="O339" s="32">
        <f>SUM(M339:N339)</f>
        <v>66602.600000000006</v>
      </c>
      <c r="P339" s="32"/>
      <c r="Q339" s="32">
        <f>SUM(O339:P339)</f>
        <v>66602.600000000006</v>
      </c>
      <c r="R339" s="32"/>
      <c r="S339" s="32">
        <f>SUM(Q339:R339)</f>
        <v>66602.600000000006</v>
      </c>
      <c r="T339" s="32"/>
      <c r="U339" s="32">
        <f>SUM(S339:T339)</f>
        <v>66602.600000000006</v>
      </c>
      <c r="V339" s="34">
        <v>66602.600000000006</v>
      </c>
      <c r="W339" s="32"/>
      <c r="X339" s="32">
        <f>SUM(V339:W339)</f>
        <v>66602.600000000006</v>
      </c>
      <c r="Y339" s="32"/>
      <c r="Z339" s="32">
        <f>SUM(X339:Y339)</f>
        <v>66602.600000000006</v>
      </c>
      <c r="AA339" s="32"/>
      <c r="AB339" s="32">
        <f>SUM(Z339:AA339)</f>
        <v>66602.600000000006</v>
      </c>
      <c r="AC339" s="32"/>
      <c r="AD339" s="32">
        <f>SUM(AB339:AC339)</f>
        <v>66602.600000000006</v>
      </c>
    </row>
    <row r="340" spans="1:30" ht="33.75" customHeight="1" outlineLevel="7" x14ac:dyDescent="0.2">
      <c r="A340" s="26" t="s">
        <v>118</v>
      </c>
      <c r="B340" s="26"/>
      <c r="C340" s="27" t="s">
        <v>659</v>
      </c>
      <c r="D340" s="28">
        <f>D341</f>
        <v>131346.9</v>
      </c>
      <c r="E340" s="28">
        <f t="shared" ref="E340:L340" si="1283">E341</f>
        <v>-8.3299999999999999E-2</v>
      </c>
      <c r="F340" s="28">
        <f t="shared" si="1283"/>
        <v>131346.8167</v>
      </c>
      <c r="G340" s="28">
        <f t="shared" si="1283"/>
        <v>7487.0598900000005</v>
      </c>
      <c r="H340" s="28">
        <f t="shared" si="1283"/>
        <v>138833.87659</v>
      </c>
      <c r="I340" s="29">
        <f t="shared" si="1283"/>
        <v>0</v>
      </c>
      <c r="J340" s="28">
        <f t="shared" si="1283"/>
        <v>138833.87659</v>
      </c>
      <c r="K340" s="28">
        <f t="shared" si="1283"/>
        <v>0</v>
      </c>
      <c r="L340" s="28">
        <f t="shared" si="1283"/>
        <v>138833.87659</v>
      </c>
      <c r="M340" s="28">
        <f t="shared" ref="M340:V340" si="1284">M341</f>
        <v>111205</v>
      </c>
      <c r="N340" s="28">
        <f t="shared" ref="N340:T340" si="1285">N341</f>
        <v>2943.8390199999999</v>
      </c>
      <c r="O340" s="28">
        <f t="shared" ref="O340:U340" si="1286">O341</f>
        <v>114148.83902</v>
      </c>
      <c r="P340" s="28">
        <f t="shared" si="1285"/>
        <v>0</v>
      </c>
      <c r="Q340" s="28">
        <f t="shared" si="1286"/>
        <v>114148.83902</v>
      </c>
      <c r="R340" s="28">
        <f t="shared" si="1285"/>
        <v>0</v>
      </c>
      <c r="S340" s="28">
        <f t="shared" si="1286"/>
        <v>114148.83902</v>
      </c>
      <c r="T340" s="28">
        <f t="shared" si="1285"/>
        <v>0</v>
      </c>
      <c r="U340" s="28">
        <f t="shared" si="1286"/>
        <v>114148.83902</v>
      </c>
      <c r="V340" s="28">
        <f t="shared" si="1284"/>
        <v>111205</v>
      </c>
      <c r="W340" s="28">
        <f t="shared" ref="W340:AC340" si="1287">W341</f>
        <v>1357.1159500000001</v>
      </c>
      <c r="X340" s="28">
        <f t="shared" ref="X340:AD340" si="1288">X341</f>
        <v>112562.11595000001</v>
      </c>
      <c r="Y340" s="28">
        <f t="shared" si="1287"/>
        <v>0</v>
      </c>
      <c r="Z340" s="28">
        <f t="shared" si="1288"/>
        <v>112562.11595000001</v>
      </c>
      <c r="AA340" s="28">
        <f t="shared" si="1287"/>
        <v>0</v>
      </c>
      <c r="AB340" s="28">
        <f t="shared" si="1288"/>
        <v>112562.11595000001</v>
      </c>
      <c r="AC340" s="28">
        <f t="shared" si="1287"/>
        <v>0</v>
      </c>
      <c r="AD340" s="28">
        <f t="shared" si="1288"/>
        <v>112562.11595000001</v>
      </c>
    </row>
    <row r="341" spans="1:30" outlineLevel="7" x14ac:dyDescent="0.2">
      <c r="A341" s="26" t="s">
        <v>119</v>
      </c>
      <c r="B341" s="26"/>
      <c r="C341" s="27" t="s">
        <v>120</v>
      </c>
      <c r="D341" s="28">
        <f>D342+D346+D349+D353+D355+D357</f>
        <v>131346.9</v>
      </c>
      <c r="E341" s="28">
        <f t="shared" ref="E341:F341" si="1289">E342+E346+E349+E353+E355+E357</f>
        <v>-8.3299999999999999E-2</v>
      </c>
      <c r="F341" s="28">
        <f t="shared" si="1289"/>
        <v>131346.8167</v>
      </c>
      <c r="G341" s="28">
        <f t="shared" ref="G341:H341" si="1290">G342+G346+G349+G353+G355+G357</f>
        <v>7487.0598900000005</v>
      </c>
      <c r="H341" s="28">
        <f t="shared" si="1290"/>
        <v>138833.87659</v>
      </c>
      <c r="I341" s="29">
        <f t="shared" ref="I341:J341" si="1291">I342+I346+I349+I353+I355+I357</f>
        <v>0</v>
      </c>
      <c r="J341" s="28">
        <f t="shared" si="1291"/>
        <v>138833.87659</v>
      </c>
      <c r="K341" s="28">
        <f t="shared" ref="K341:L341" si="1292">K342+K346+K349+K353+K355+K357</f>
        <v>0</v>
      </c>
      <c r="L341" s="28">
        <f t="shared" si="1292"/>
        <v>138833.87659</v>
      </c>
      <c r="M341" s="28">
        <f>M342+M346+M349+M353+M355+M357</f>
        <v>111205</v>
      </c>
      <c r="N341" s="28">
        <f t="shared" ref="N341:P341" si="1293">N342+N346+N349+N353+N355+N357</f>
        <v>2943.8390199999999</v>
      </c>
      <c r="O341" s="28">
        <f t="shared" ref="O341:R341" si="1294">O342+O346+O349+O353+O355+O357</f>
        <v>114148.83902</v>
      </c>
      <c r="P341" s="28">
        <f t="shared" si="1293"/>
        <v>0</v>
      </c>
      <c r="Q341" s="28">
        <f t="shared" si="1294"/>
        <v>114148.83902</v>
      </c>
      <c r="R341" s="28">
        <f t="shared" si="1294"/>
        <v>0</v>
      </c>
      <c r="S341" s="28">
        <f t="shared" ref="S341:T341" si="1295">S342+S346+S349+S353+S355+S357</f>
        <v>114148.83902</v>
      </c>
      <c r="T341" s="28">
        <f t="shared" si="1295"/>
        <v>0</v>
      </c>
      <c r="U341" s="28">
        <f t="shared" ref="U341" si="1296">U342+U346+U349+U353+U355+U357</f>
        <v>114148.83902</v>
      </c>
      <c r="V341" s="28">
        <f>V342+V346+V349+V353+V355+V357</f>
        <v>111205</v>
      </c>
      <c r="W341" s="28">
        <f t="shared" ref="W341:Y341" si="1297">W342+W346+W349+W353+W355+W357</f>
        <v>1357.1159500000001</v>
      </c>
      <c r="X341" s="28">
        <f t="shared" ref="X341:AA341" si="1298">X342+X346+X349+X353+X355+X357</f>
        <v>112562.11595000001</v>
      </c>
      <c r="Y341" s="28">
        <f t="shared" si="1297"/>
        <v>0</v>
      </c>
      <c r="Z341" s="28">
        <f t="shared" si="1298"/>
        <v>112562.11595000001</v>
      </c>
      <c r="AA341" s="28">
        <f t="shared" si="1298"/>
        <v>0</v>
      </c>
      <c r="AB341" s="28">
        <f t="shared" ref="AB341:AC341" si="1299">AB342+AB346+AB349+AB353+AB355+AB357</f>
        <v>112562.11595000001</v>
      </c>
      <c r="AC341" s="28">
        <f t="shared" si="1299"/>
        <v>0</v>
      </c>
      <c r="AD341" s="28">
        <f t="shared" ref="AD341" si="1300">AD342+AD346+AD349+AD353+AD355+AD357</f>
        <v>112562.11595000001</v>
      </c>
    </row>
    <row r="342" spans="1:30" ht="31.5" outlineLevel="7" x14ac:dyDescent="0.2">
      <c r="A342" s="26" t="s">
        <v>121</v>
      </c>
      <c r="B342" s="26"/>
      <c r="C342" s="27" t="s">
        <v>122</v>
      </c>
      <c r="D342" s="28">
        <f>D343+D345+D344</f>
        <v>8687.1</v>
      </c>
      <c r="E342" s="28">
        <f t="shared" ref="E342:F342" si="1301">E343+E345+E344</f>
        <v>0</v>
      </c>
      <c r="F342" s="28">
        <f t="shared" si="1301"/>
        <v>8687.1</v>
      </c>
      <c r="G342" s="28">
        <f t="shared" ref="G342:H342" si="1302">G343+G345+G344</f>
        <v>0</v>
      </c>
      <c r="H342" s="28">
        <f t="shared" si="1302"/>
        <v>8687.1</v>
      </c>
      <c r="I342" s="29">
        <f t="shared" ref="I342:J342" si="1303">I343+I345+I344</f>
        <v>0</v>
      </c>
      <c r="J342" s="28">
        <f t="shared" si="1303"/>
        <v>8687.1</v>
      </c>
      <c r="K342" s="28">
        <f t="shared" ref="K342:L342" si="1304">K343+K345+K344</f>
        <v>0</v>
      </c>
      <c r="L342" s="28">
        <f t="shared" si="1304"/>
        <v>8687.1</v>
      </c>
      <c r="M342" s="28">
        <f t="shared" ref="M342:V342" si="1305">M343+M345+M344</f>
        <v>8387.1</v>
      </c>
      <c r="N342" s="28">
        <f t="shared" ref="N342:P342" si="1306">N343+N345+N344</f>
        <v>0</v>
      </c>
      <c r="O342" s="28">
        <f t="shared" ref="O342:R342" si="1307">O343+O345+O344</f>
        <v>8387.1</v>
      </c>
      <c r="P342" s="28">
        <f t="shared" si="1306"/>
        <v>0</v>
      </c>
      <c r="Q342" s="28">
        <f t="shared" si="1307"/>
        <v>8387.1</v>
      </c>
      <c r="R342" s="28">
        <f t="shared" si="1307"/>
        <v>0</v>
      </c>
      <c r="S342" s="28">
        <f t="shared" ref="S342:T342" si="1308">S343+S345+S344</f>
        <v>8387.1</v>
      </c>
      <c r="T342" s="28">
        <f t="shared" si="1308"/>
        <v>0</v>
      </c>
      <c r="U342" s="28">
        <f t="shared" ref="U342" si="1309">U343+U345+U344</f>
        <v>8387.1</v>
      </c>
      <c r="V342" s="28">
        <f t="shared" si="1305"/>
        <v>8387.1</v>
      </c>
      <c r="W342" s="28">
        <f t="shared" ref="W342:Z342" si="1310">W343+W345+W344</f>
        <v>0</v>
      </c>
      <c r="X342" s="28">
        <f t="shared" ref="X342" si="1311">X343+X345+X344</f>
        <v>8387.1</v>
      </c>
      <c r="Y342" s="28">
        <f t="shared" si="1310"/>
        <v>0</v>
      </c>
      <c r="Z342" s="28">
        <f t="shared" si="1310"/>
        <v>8387.1</v>
      </c>
      <c r="AA342" s="28">
        <f t="shared" ref="AA342:AB342" si="1312">AA343+AA345+AA344</f>
        <v>0</v>
      </c>
      <c r="AB342" s="28">
        <f t="shared" si="1312"/>
        <v>8387.1</v>
      </c>
      <c r="AC342" s="28">
        <f t="shared" ref="AC342:AD342" si="1313">AC343+AC345+AC344</f>
        <v>0</v>
      </c>
      <c r="AD342" s="28">
        <f t="shared" si="1313"/>
        <v>8387.1</v>
      </c>
    </row>
    <row r="343" spans="1:30" ht="31.5" outlineLevel="7" x14ac:dyDescent="0.2">
      <c r="A343" s="30" t="s">
        <v>121</v>
      </c>
      <c r="B343" s="30" t="s">
        <v>6</v>
      </c>
      <c r="C343" s="38" t="s">
        <v>7</v>
      </c>
      <c r="D343" s="32">
        <v>5300</v>
      </c>
      <c r="E343" s="32"/>
      <c r="F343" s="32">
        <f t="shared" ref="F343:F345" si="1314">SUM(D343:E343)</f>
        <v>5300</v>
      </c>
      <c r="G343" s="32"/>
      <c r="H343" s="32">
        <f t="shared" ref="H343:H345" si="1315">SUM(F343:G343)</f>
        <v>5300</v>
      </c>
      <c r="I343" s="33"/>
      <c r="J343" s="32">
        <f t="shared" ref="J343:J345" si="1316">SUM(H343:I343)</f>
        <v>5300</v>
      </c>
      <c r="K343" s="32"/>
      <c r="L343" s="32">
        <f t="shared" ref="L343:L345" si="1317">SUM(J343:K343)</f>
        <v>5300</v>
      </c>
      <c r="M343" s="34">
        <v>5000</v>
      </c>
      <c r="N343" s="32"/>
      <c r="O343" s="32">
        <f t="shared" ref="O343:O345" si="1318">SUM(M343:N343)</f>
        <v>5000</v>
      </c>
      <c r="P343" s="32"/>
      <c r="Q343" s="32">
        <f t="shared" ref="Q343:Q345" si="1319">SUM(O343:P343)</f>
        <v>5000</v>
      </c>
      <c r="R343" s="32"/>
      <c r="S343" s="32">
        <f t="shared" ref="S343:S345" si="1320">SUM(Q343:R343)</f>
        <v>5000</v>
      </c>
      <c r="T343" s="32"/>
      <c r="U343" s="32">
        <f t="shared" ref="U343:U345" si="1321">SUM(S343:T343)</f>
        <v>5000</v>
      </c>
      <c r="V343" s="34">
        <v>5000</v>
      </c>
      <c r="W343" s="32"/>
      <c r="X343" s="32">
        <f t="shared" ref="X343:X345" si="1322">SUM(V343:W343)</f>
        <v>5000</v>
      </c>
      <c r="Y343" s="32"/>
      <c r="Z343" s="32">
        <f t="shared" ref="Z343:Z345" si="1323">SUM(X343:Y343)</f>
        <v>5000</v>
      </c>
      <c r="AA343" s="32"/>
      <c r="AB343" s="32">
        <f t="shared" ref="AB343:AB345" si="1324">SUM(Z343:AA343)</f>
        <v>5000</v>
      </c>
      <c r="AC343" s="32"/>
      <c r="AD343" s="32">
        <f t="shared" ref="AD343:AD345" si="1325">SUM(AB343:AC343)</f>
        <v>5000</v>
      </c>
    </row>
    <row r="344" spans="1:30" ht="31.5" outlineLevel="7" x14ac:dyDescent="0.2">
      <c r="A344" s="30" t="s">
        <v>121</v>
      </c>
      <c r="B344" s="30" t="s">
        <v>41</v>
      </c>
      <c r="C344" s="38" t="s">
        <v>42</v>
      </c>
      <c r="D344" s="32">
        <v>500</v>
      </c>
      <c r="E344" s="32"/>
      <c r="F344" s="32">
        <f t="shared" si="1314"/>
        <v>500</v>
      </c>
      <c r="G344" s="32"/>
      <c r="H344" s="32">
        <f t="shared" si="1315"/>
        <v>500</v>
      </c>
      <c r="I344" s="33"/>
      <c r="J344" s="32">
        <f t="shared" si="1316"/>
        <v>500</v>
      </c>
      <c r="K344" s="32"/>
      <c r="L344" s="32">
        <f t="shared" si="1317"/>
        <v>500</v>
      </c>
      <c r="M344" s="34">
        <v>500</v>
      </c>
      <c r="N344" s="32"/>
      <c r="O344" s="32">
        <f t="shared" si="1318"/>
        <v>500</v>
      </c>
      <c r="P344" s="32"/>
      <c r="Q344" s="32">
        <f t="shared" si="1319"/>
        <v>500</v>
      </c>
      <c r="R344" s="32"/>
      <c r="S344" s="32">
        <f t="shared" si="1320"/>
        <v>500</v>
      </c>
      <c r="T344" s="32"/>
      <c r="U344" s="32">
        <f t="shared" si="1321"/>
        <v>500</v>
      </c>
      <c r="V344" s="34">
        <v>500</v>
      </c>
      <c r="W344" s="32"/>
      <c r="X344" s="32">
        <f t="shared" si="1322"/>
        <v>500</v>
      </c>
      <c r="Y344" s="32"/>
      <c r="Z344" s="32">
        <f t="shared" si="1323"/>
        <v>500</v>
      </c>
      <c r="AA344" s="32"/>
      <c r="AB344" s="32">
        <f t="shared" si="1324"/>
        <v>500</v>
      </c>
      <c r="AC344" s="32"/>
      <c r="AD344" s="32">
        <f t="shared" si="1325"/>
        <v>500</v>
      </c>
    </row>
    <row r="345" spans="1:30" outlineLevel="7" x14ac:dyDescent="0.2">
      <c r="A345" s="30" t="s">
        <v>121</v>
      </c>
      <c r="B345" s="30" t="s">
        <v>14</v>
      </c>
      <c r="C345" s="38" t="s">
        <v>15</v>
      </c>
      <c r="D345" s="32">
        <v>2887.1</v>
      </c>
      <c r="E345" s="32"/>
      <c r="F345" s="32">
        <f t="shared" si="1314"/>
        <v>2887.1</v>
      </c>
      <c r="G345" s="32"/>
      <c r="H345" s="32">
        <f t="shared" si="1315"/>
        <v>2887.1</v>
      </c>
      <c r="I345" s="33"/>
      <c r="J345" s="32">
        <f t="shared" si="1316"/>
        <v>2887.1</v>
      </c>
      <c r="K345" s="32"/>
      <c r="L345" s="32">
        <f t="shared" si="1317"/>
        <v>2887.1</v>
      </c>
      <c r="M345" s="32">
        <v>2887.1</v>
      </c>
      <c r="N345" s="32"/>
      <c r="O345" s="32">
        <f t="shared" si="1318"/>
        <v>2887.1</v>
      </c>
      <c r="P345" s="32"/>
      <c r="Q345" s="32">
        <f t="shared" si="1319"/>
        <v>2887.1</v>
      </c>
      <c r="R345" s="32"/>
      <c r="S345" s="32">
        <f t="shared" si="1320"/>
        <v>2887.1</v>
      </c>
      <c r="T345" s="32"/>
      <c r="U345" s="32">
        <f t="shared" si="1321"/>
        <v>2887.1</v>
      </c>
      <c r="V345" s="32">
        <v>2887.1</v>
      </c>
      <c r="W345" s="32"/>
      <c r="X345" s="32">
        <f t="shared" si="1322"/>
        <v>2887.1</v>
      </c>
      <c r="Y345" s="32"/>
      <c r="Z345" s="32">
        <f t="shared" si="1323"/>
        <v>2887.1</v>
      </c>
      <c r="AA345" s="32"/>
      <c r="AB345" s="32">
        <f t="shared" si="1324"/>
        <v>2887.1</v>
      </c>
      <c r="AC345" s="32"/>
      <c r="AD345" s="32">
        <f t="shared" si="1325"/>
        <v>2887.1</v>
      </c>
    </row>
    <row r="346" spans="1:30" ht="21" customHeight="1" outlineLevel="7" x14ac:dyDescent="0.2">
      <c r="A346" s="26" t="s">
        <v>123</v>
      </c>
      <c r="B346" s="26"/>
      <c r="C346" s="27" t="s">
        <v>320</v>
      </c>
      <c r="D346" s="28">
        <f>D347+D348</f>
        <v>23383.8</v>
      </c>
      <c r="E346" s="28">
        <f t="shared" ref="E346:F346" si="1326">E347+E348</f>
        <v>0</v>
      </c>
      <c r="F346" s="28">
        <f t="shared" si="1326"/>
        <v>23383.8</v>
      </c>
      <c r="G346" s="28">
        <f t="shared" ref="G346:H346" si="1327">G347+G348</f>
        <v>7472.0598900000005</v>
      </c>
      <c r="H346" s="28">
        <f t="shared" si="1327"/>
        <v>30855.85989</v>
      </c>
      <c r="I346" s="29">
        <f t="shared" ref="I346:J346" si="1328">I347+I348</f>
        <v>0</v>
      </c>
      <c r="J346" s="28">
        <f t="shared" si="1328"/>
        <v>30855.85989</v>
      </c>
      <c r="K346" s="28">
        <f t="shared" ref="K346:L346" si="1329">K347+K348</f>
        <v>0</v>
      </c>
      <c r="L346" s="28">
        <f t="shared" si="1329"/>
        <v>30855.85989</v>
      </c>
      <c r="M346" s="28">
        <f t="shared" ref="M346:V346" si="1330">M347+M348</f>
        <v>23194.1</v>
      </c>
      <c r="N346" s="28">
        <f t="shared" ref="N346:P346" si="1331">N347+N348</f>
        <v>0</v>
      </c>
      <c r="O346" s="28">
        <f t="shared" ref="O346:R346" si="1332">O347+O348</f>
        <v>23194.1</v>
      </c>
      <c r="P346" s="28">
        <f t="shared" si="1331"/>
        <v>0</v>
      </c>
      <c r="Q346" s="28">
        <f t="shared" si="1332"/>
        <v>23194.1</v>
      </c>
      <c r="R346" s="28">
        <f t="shared" si="1332"/>
        <v>0</v>
      </c>
      <c r="S346" s="28">
        <f t="shared" ref="S346:T346" si="1333">S347+S348</f>
        <v>23194.1</v>
      </c>
      <c r="T346" s="28">
        <f t="shared" si="1333"/>
        <v>0</v>
      </c>
      <c r="U346" s="28">
        <f t="shared" ref="U346" si="1334">U347+U348</f>
        <v>23194.1</v>
      </c>
      <c r="V346" s="28">
        <f t="shared" si="1330"/>
        <v>23194.1</v>
      </c>
      <c r="W346" s="28">
        <f t="shared" ref="W346:Z346" si="1335">W347+W348</f>
        <v>0</v>
      </c>
      <c r="X346" s="28">
        <f t="shared" ref="X346" si="1336">X347+X348</f>
        <v>23194.1</v>
      </c>
      <c r="Y346" s="28">
        <f t="shared" si="1335"/>
        <v>0</v>
      </c>
      <c r="Z346" s="28">
        <f t="shared" si="1335"/>
        <v>23194.1</v>
      </c>
      <c r="AA346" s="28">
        <f t="shared" ref="AA346:AB346" si="1337">AA347+AA348</f>
        <v>0</v>
      </c>
      <c r="AB346" s="28">
        <f t="shared" si="1337"/>
        <v>23194.1</v>
      </c>
      <c r="AC346" s="28">
        <f t="shared" ref="AC346:AD346" si="1338">AC347+AC348</f>
        <v>0</v>
      </c>
      <c r="AD346" s="28">
        <f t="shared" si="1338"/>
        <v>23194.1</v>
      </c>
    </row>
    <row r="347" spans="1:30" ht="31.5" outlineLevel="7" x14ac:dyDescent="0.2">
      <c r="A347" s="30" t="s">
        <v>123</v>
      </c>
      <c r="B347" s="30" t="s">
        <v>6</v>
      </c>
      <c r="C347" s="38" t="s">
        <v>7</v>
      </c>
      <c r="D347" s="32">
        <f>1500+11483.8</f>
        <v>12983.8</v>
      </c>
      <c r="E347" s="32"/>
      <c r="F347" s="32">
        <f t="shared" ref="F347:F348" si="1339">SUM(D347:E347)</f>
        <v>12983.8</v>
      </c>
      <c r="G347" s="32">
        <v>433.86896999999999</v>
      </c>
      <c r="H347" s="32">
        <f t="shared" ref="H347:H348" si="1340">SUM(F347:G347)</f>
        <v>13417.668969999999</v>
      </c>
      <c r="I347" s="33"/>
      <c r="J347" s="32">
        <f t="shared" ref="J347:J348" si="1341">SUM(H347:I347)</f>
        <v>13417.668969999999</v>
      </c>
      <c r="K347" s="32"/>
      <c r="L347" s="32">
        <f t="shared" ref="L347:L348" si="1342">SUM(J347:K347)</f>
        <v>13417.668969999999</v>
      </c>
      <c r="M347" s="34">
        <f>1550+11244.1</f>
        <v>12794.1</v>
      </c>
      <c r="N347" s="32"/>
      <c r="O347" s="32">
        <f t="shared" ref="O347:O348" si="1343">SUM(M347:N347)</f>
        <v>12794.1</v>
      </c>
      <c r="P347" s="32"/>
      <c r="Q347" s="32">
        <f t="shared" ref="Q347:Q348" si="1344">SUM(O347:P347)</f>
        <v>12794.1</v>
      </c>
      <c r="R347" s="32"/>
      <c r="S347" s="32">
        <f t="shared" ref="S347:S348" si="1345">SUM(Q347:R347)</f>
        <v>12794.1</v>
      </c>
      <c r="T347" s="32"/>
      <c r="U347" s="32">
        <f t="shared" ref="U347:U348" si="1346">SUM(S347:T347)</f>
        <v>12794.1</v>
      </c>
      <c r="V347" s="34">
        <f>1550+11244.1</f>
        <v>12794.1</v>
      </c>
      <c r="W347" s="32"/>
      <c r="X347" s="32">
        <f t="shared" ref="X347:X348" si="1347">SUM(V347:W347)</f>
        <v>12794.1</v>
      </c>
      <c r="Y347" s="32"/>
      <c r="Z347" s="32">
        <f t="shared" ref="Z347:Z348" si="1348">SUM(X347:Y347)</f>
        <v>12794.1</v>
      </c>
      <c r="AA347" s="32"/>
      <c r="AB347" s="32">
        <f t="shared" ref="AB347:AB348" si="1349">SUM(Z347:AA347)</f>
        <v>12794.1</v>
      </c>
      <c r="AC347" s="32"/>
      <c r="AD347" s="32">
        <f t="shared" ref="AD347:AD348" si="1350">SUM(AB347:AC347)</f>
        <v>12794.1</v>
      </c>
    </row>
    <row r="348" spans="1:30" ht="31.5" outlineLevel="7" x14ac:dyDescent="0.2">
      <c r="A348" s="30" t="s">
        <v>123</v>
      </c>
      <c r="B348" s="30" t="s">
        <v>41</v>
      </c>
      <c r="C348" s="38" t="s">
        <v>42</v>
      </c>
      <c r="D348" s="32">
        <v>10400</v>
      </c>
      <c r="E348" s="32"/>
      <c r="F348" s="32">
        <f t="shared" si="1339"/>
        <v>10400</v>
      </c>
      <c r="G348" s="32">
        <f>7487.05989-15-433.86897</f>
        <v>7038.1909200000009</v>
      </c>
      <c r="H348" s="32">
        <f t="shared" si="1340"/>
        <v>17438.190920000001</v>
      </c>
      <c r="I348" s="33"/>
      <c r="J348" s="32">
        <f t="shared" si="1341"/>
        <v>17438.190920000001</v>
      </c>
      <c r="K348" s="32"/>
      <c r="L348" s="32">
        <f t="shared" si="1342"/>
        <v>17438.190920000001</v>
      </c>
      <c r="M348" s="34">
        <v>10400</v>
      </c>
      <c r="N348" s="32"/>
      <c r="O348" s="32">
        <f t="shared" si="1343"/>
        <v>10400</v>
      </c>
      <c r="P348" s="32"/>
      <c r="Q348" s="32">
        <f t="shared" si="1344"/>
        <v>10400</v>
      </c>
      <c r="R348" s="32"/>
      <c r="S348" s="32">
        <f t="shared" si="1345"/>
        <v>10400</v>
      </c>
      <c r="T348" s="32"/>
      <c r="U348" s="32">
        <f t="shared" si="1346"/>
        <v>10400</v>
      </c>
      <c r="V348" s="34">
        <v>10400</v>
      </c>
      <c r="W348" s="32"/>
      <c r="X348" s="32">
        <f t="shared" si="1347"/>
        <v>10400</v>
      </c>
      <c r="Y348" s="32"/>
      <c r="Z348" s="32">
        <f t="shared" si="1348"/>
        <v>10400</v>
      </c>
      <c r="AA348" s="32"/>
      <c r="AB348" s="32">
        <f t="shared" si="1349"/>
        <v>10400</v>
      </c>
      <c r="AC348" s="32"/>
      <c r="AD348" s="32">
        <f t="shared" si="1350"/>
        <v>10400</v>
      </c>
    </row>
    <row r="349" spans="1:30" ht="35.25" customHeight="1" outlineLevel="7" x14ac:dyDescent="0.2">
      <c r="A349" s="26" t="s">
        <v>124</v>
      </c>
      <c r="B349" s="26"/>
      <c r="C349" s="27" t="s">
        <v>323</v>
      </c>
      <c r="D349" s="28">
        <f>D350+D351</f>
        <v>30230</v>
      </c>
      <c r="E349" s="28">
        <f t="shared" ref="E349" si="1351">E350+E351</f>
        <v>0</v>
      </c>
      <c r="F349" s="28">
        <f>F350+F351+F352</f>
        <v>30230</v>
      </c>
      <c r="G349" s="28">
        <f t="shared" ref="G349:Z349" si="1352">G350+G351+G352</f>
        <v>15</v>
      </c>
      <c r="H349" s="28">
        <f t="shared" si="1352"/>
        <v>30245</v>
      </c>
      <c r="I349" s="29">
        <f t="shared" ref="I349:J349" si="1353">I350+I351+I352</f>
        <v>0</v>
      </c>
      <c r="J349" s="28">
        <f t="shared" si="1353"/>
        <v>30245</v>
      </c>
      <c r="K349" s="28">
        <f t="shared" ref="K349:L349" si="1354">K350+K351+K352</f>
        <v>0</v>
      </c>
      <c r="L349" s="28">
        <f t="shared" si="1354"/>
        <v>30245</v>
      </c>
      <c r="M349" s="28">
        <f t="shared" si="1352"/>
        <v>10577.8</v>
      </c>
      <c r="N349" s="28">
        <f t="shared" si="1352"/>
        <v>0</v>
      </c>
      <c r="O349" s="28">
        <f t="shared" si="1352"/>
        <v>10577.8</v>
      </c>
      <c r="P349" s="28">
        <f t="shared" si="1352"/>
        <v>0</v>
      </c>
      <c r="Q349" s="28">
        <f t="shared" si="1352"/>
        <v>10577.8</v>
      </c>
      <c r="R349" s="28">
        <f t="shared" ref="R349:S349" si="1355">R350+R351+R352</f>
        <v>0</v>
      </c>
      <c r="S349" s="28">
        <f t="shared" si="1355"/>
        <v>10577.8</v>
      </c>
      <c r="T349" s="28">
        <f t="shared" ref="T349:U349" si="1356">T350+T351+T352</f>
        <v>0</v>
      </c>
      <c r="U349" s="28">
        <f t="shared" si="1356"/>
        <v>10577.8</v>
      </c>
      <c r="V349" s="28">
        <f t="shared" si="1352"/>
        <v>10577.8</v>
      </c>
      <c r="W349" s="28">
        <f t="shared" si="1352"/>
        <v>0</v>
      </c>
      <c r="X349" s="28">
        <f t="shared" si="1352"/>
        <v>10577.8</v>
      </c>
      <c r="Y349" s="28">
        <f t="shared" si="1352"/>
        <v>0</v>
      </c>
      <c r="Z349" s="28">
        <f t="shared" si="1352"/>
        <v>10577.8</v>
      </c>
      <c r="AA349" s="28">
        <f t="shared" ref="AA349:AB349" si="1357">AA350+AA351+AA352</f>
        <v>0</v>
      </c>
      <c r="AB349" s="28">
        <f t="shared" si="1357"/>
        <v>10577.8</v>
      </c>
      <c r="AC349" s="28">
        <f t="shared" ref="AC349:AD349" si="1358">AC350+AC351+AC352</f>
        <v>0</v>
      </c>
      <c r="AD349" s="28">
        <f t="shared" si="1358"/>
        <v>10577.8</v>
      </c>
    </row>
    <row r="350" spans="1:30" ht="31.5" outlineLevel="7" x14ac:dyDescent="0.2">
      <c r="A350" s="30" t="s">
        <v>124</v>
      </c>
      <c r="B350" s="30" t="s">
        <v>6</v>
      </c>
      <c r="C350" s="38" t="s">
        <v>7</v>
      </c>
      <c r="D350" s="32">
        <v>230</v>
      </c>
      <c r="E350" s="32"/>
      <c r="F350" s="32">
        <f t="shared" ref="F350:F351" si="1359">SUM(D350:E350)</f>
        <v>230</v>
      </c>
      <c r="G350" s="32"/>
      <c r="H350" s="32">
        <f t="shared" ref="H350:H352" si="1360">SUM(F350:G350)</f>
        <v>230</v>
      </c>
      <c r="I350" s="33"/>
      <c r="J350" s="32">
        <f t="shared" ref="J350:J352" si="1361">SUM(H350:I350)</f>
        <v>230</v>
      </c>
      <c r="K350" s="32"/>
      <c r="L350" s="32">
        <f t="shared" ref="L350:L352" si="1362">SUM(J350:K350)</f>
        <v>230</v>
      </c>
      <c r="M350" s="32">
        <v>230</v>
      </c>
      <c r="N350" s="32"/>
      <c r="O350" s="32">
        <f t="shared" ref="O350:O351" si="1363">SUM(M350:N350)</f>
        <v>230</v>
      </c>
      <c r="P350" s="32"/>
      <c r="Q350" s="32">
        <f t="shared" ref="Q350:Q351" si="1364">SUM(O350:P350)</f>
        <v>230</v>
      </c>
      <c r="R350" s="32"/>
      <c r="S350" s="32">
        <f t="shared" ref="S350:S351" si="1365">SUM(Q350:R350)</f>
        <v>230</v>
      </c>
      <c r="T350" s="32"/>
      <c r="U350" s="32">
        <f t="shared" ref="U350:U351" si="1366">SUM(S350:T350)</f>
        <v>230</v>
      </c>
      <c r="V350" s="32">
        <v>230</v>
      </c>
      <c r="W350" s="32"/>
      <c r="X350" s="32">
        <f t="shared" ref="X350:X351" si="1367">SUM(V350:W350)</f>
        <v>230</v>
      </c>
      <c r="Y350" s="32"/>
      <c r="Z350" s="32">
        <f t="shared" ref="Z350:Z351" si="1368">SUM(X350:Y350)</f>
        <v>230</v>
      </c>
      <c r="AA350" s="32"/>
      <c r="AB350" s="32">
        <f t="shared" ref="AB350:AB351" si="1369">SUM(Z350:AA350)</f>
        <v>230</v>
      </c>
      <c r="AC350" s="32"/>
      <c r="AD350" s="32">
        <f t="shared" ref="AD350:AD351" si="1370">SUM(AB350:AC350)</f>
        <v>230</v>
      </c>
    </row>
    <row r="351" spans="1:30" ht="31.5" outlineLevel="7" x14ac:dyDescent="0.2">
      <c r="A351" s="30" t="s">
        <v>124</v>
      </c>
      <c r="B351" s="41" t="s">
        <v>76</v>
      </c>
      <c r="C351" s="42" t="s">
        <v>77</v>
      </c>
      <c r="D351" s="32">
        <v>30000</v>
      </c>
      <c r="E351" s="32"/>
      <c r="F351" s="32">
        <f t="shared" si="1359"/>
        <v>30000</v>
      </c>
      <c r="G351" s="32"/>
      <c r="H351" s="32">
        <f t="shared" si="1360"/>
        <v>30000</v>
      </c>
      <c r="I351" s="33"/>
      <c r="J351" s="32">
        <f t="shared" si="1361"/>
        <v>30000</v>
      </c>
      <c r="K351" s="32"/>
      <c r="L351" s="32">
        <f t="shared" si="1362"/>
        <v>30000</v>
      </c>
      <c r="M351" s="32">
        <v>10347.799999999999</v>
      </c>
      <c r="N351" s="32"/>
      <c r="O351" s="32">
        <f t="shared" si="1363"/>
        <v>10347.799999999999</v>
      </c>
      <c r="P351" s="32"/>
      <c r="Q351" s="32">
        <f t="shared" si="1364"/>
        <v>10347.799999999999</v>
      </c>
      <c r="R351" s="32"/>
      <c r="S351" s="32">
        <f t="shared" si="1365"/>
        <v>10347.799999999999</v>
      </c>
      <c r="T351" s="32"/>
      <c r="U351" s="32">
        <f t="shared" si="1366"/>
        <v>10347.799999999999</v>
      </c>
      <c r="V351" s="32">
        <v>10347.799999999999</v>
      </c>
      <c r="W351" s="32"/>
      <c r="X351" s="32">
        <f t="shared" si="1367"/>
        <v>10347.799999999999</v>
      </c>
      <c r="Y351" s="32"/>
      <c r="Z351" s="32">
        <f t="shared" si="1368"/>
        <v>10347.799999999999</v>
      </c>
      <c r="AA351" s="32"/>
      <c r="AB351" s="32">
        <f t="shared" si="1369"/>
        <v>10347.799999999999</v>
      </c>
      <c r="AC351" s="32"/>
      <c r="AD351" s="32">
        <f t="shared" si="1370"/>
        <v>10347.799999999999</v>
      </c>
    </row>
    <row r="352" spans="1:30" ht="31.5" outlineLevel="7" x14ac:dyDescent="0.2">
      <c r="A352" s="30" t="s">
        <v>124</v>
      </c>
      <c r="B352" s="41" t="s">
        <v>41</v>
      </c>
      <c r="C352" s="42" t="s">
        <v>42</v>
      </c>
      <c r="D352" s="32"/>
      <c r="E352" s="32"/>
      <c r="F352" s="32"/>
      <c r="G352" s="32">
        <v>15</v>
      </c>
      <c r="H352" s="32">
        <f t="shared" si="1360"/>
        <v>15</v>
      </c>
      <c r="I352" s="33"/>
      <c r="J352" s="32">
        <f t="shared" si="1361"/>
        <v>15</v>
      </c>
      <c r="K352" s="32"/>
      <c r="L352" s="32">
        <f t="shared" si="1362"/>
        <v>15</v>
      </c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</row>
    <row r="353" spans="1:30" ht="47.25" outlineLevel="4" x14ac:dyDescent="0.2">
      <c r="A353" s="22" t="s">
        <v>545</v>
      </c>
      <c r="B353" s="22"/>
      <c r="C353" s="40" t="s">
        <v>305</v>
      </c>
      <c r="D353" s="36">
        <f t="shared" ref="D353:AD353" si="1371">D354</f>
        <v>246</v>
      </c>
      <c r="E353" s="36">
        <f t="shared" si="1371"/>
        <v>0</v>
      </c>
      <c r="F353" s="36">
        <f t="shared" si="1371"/>
        <v>246</v>
      </c>
      <c r="G353" s="36">
        <f t="shared" si="1371"/>
        <v>0</v>
      </c>
      <c r="H353" s="36">
        <f t="shared" si="1371"/>
        <v>246</v>
      </c>
      <c r="I353" s="37">
        <f t="shared" si="1371"/>
        <v>0</v>
      </c>
      <c r="J353" s="36">
        <f t="shared" si="1371"/>
        <v>246</v>
      </c>
      <c r="K353" s="36">
        <f t="shared" si="1371"/>
        <v>0</v>
      </c>
      <c r="L353" s="36">
        <f t="shared" si="1371"/>
        <v>246</v>
      </c>
      <c r="M353" s="36">
        <f t="shared" si="1371"/>
        <v>246</v>
      </c>
      <c r="N353" s="36">
        <f t="shared" si="1371"/>
        <v>0</v>
      </c>
      <c r="O353" s="36">
        <f t="shared" si="1371"/>
        <v>246</v>
      </c>
      <c r="P353" s="36">
        <f t="shared" si="1371"/>
        <v>0</v>
      </c>
      <c r="Q353" s="36">
        <f t="shared" si="1371"/>
        <v>246</v>
      </c>
      <c r="R353" s="36">
        <f t="shared" si="1371"/>
        <v>0</v>
      </c>
      <c r="S353" s="36">
        <f t="shared" si="1371"/>
        <v>246</v>
      </c>
      <c r="T353" s="36">
        <f t="shared" si="1371"/>
        <v>0</v>
      </c>
      <c r="U353" s="36">
        <f t="shared" si="1371"/>
        <v>246</v>
      </c>
      <c r="V353" s="36">
        <f t="shared" si="1371"/>
        <v>246</v>
      </c>
      <c r="W353" s="36">
        <f t="shared" si="1371"/>
        <v>0</v>
      </c>
      <c r="X353" s="36">
        <f t="shared" si="1371"/>
        <v>246</v>
      </c>
      <c r="Y353" s="36">
        <f t="shared" si="1371"/>
        <v>0</v>
      </c>
      <c r="Z353" s="36">
        <f t="shared" si="1371"/>
        <v>246</v>
      </c>
      <c r="AA353" s="36">
        <f t="shared" si="1371"/>
        <v>0</v>
      </c>
      <c r="AB353" s="36">
        <f t="shared" si="1371"/>
        <v>246</v>
      </c>
      <c r="AC353" s="36">
        <f t="shared" si="1371"/>
        <v>0</v>
      </c>
      <c r="AD353" s="36">
        <f t="shared" si="1371"/>
        <v>246</v>
      </c>
    </row>
    <row r="354" spans="1:30" ht="31.5" outlineLevel="4" x14ac:dyDescent="0.2">
      <c r="A354" s="41" t="s">
        <v>545</v>
      </c>
      <c r="B354" s="41" t="s">
        <v>41</v>
      </c>
      <c r="C354" s="42" t="s">
        <v>42</v>
      </c>
      <c r="D354" s="32">
        <v>246</v>
      </c>
      <c r="E354" s="32"/>
      <c r="F354" s="32">
        <f>SUM(D354:E354)</f>
        <v>246</v>
      </c>
      <c r="G354" s="32"/>
      <c r="H354" s="32">
        <f>SUM(F354:G354)</f>
        <v>246</v>
      </c>
      <c r="I354" s="33"/>
      <c r="J354" s="32">
        <f>SUM(H354:I354)</f>
        <v>246</v>
      </c>
      <c r="K354" s="32"/>
      <c r="L354" s="32">
        <f>SUM(J354:K354)</f>
        <v>246</v>
      </c>
      <c r="M354" s="34">
        <v>246</v>
      </c>
      <c r="N354" s="32"/>
      <c r="O354" s="32">
        <f>SUM(M354:N354)</f>
        <v>246</v>
      </c>
      <c r="P354" s="32"/>
      <c r="Q354" s="32">
        <f>SUM(O354:P354)</f>
        <v>246</v>
      </c>
      <c r="R354" s="32"/>
      <c r="S354" s="32">
        <f>SUM(Q354:R354)</f>
        <v>246</v>
      </c>
      <c r="T354" s="32"/>
      <c r="U354" s="32">
        <f>SUM(S354:T354)</f>
        <v>246</v>
      </c>
      <c r="V354" s="34">
        <v>246</v>
      </c>
      <c r="W354" s="32"/>
      <c r="X354" s="32">
        <f>SUM(V354:W354)</f>
        <v>246</v>
      </c>
      <c r="Y354" s="32"/>
      <c r="Z354" s="32">
        <f>SUM(X354:Y354)</f>
        <v>246</v>
      </c>
      <c r="AA354" s="32"/>
      <c r="AB354" s="32">
        <f>SUM(Z354:AA354)</f>
        <v>246</v>
      </c>
      <c r="AC354" s="32"/>
      <c r="AD354" s="32">
        <f>SUM(AB354:AC354)</f>
        <v>246</v>
      </c>
    </row>
    <row r="355" spans="1:30" ht="33" customHeight="1" outlineLevel="4" x14ac:dyDescent="0.2">
      <c r="A355" s="22" t="s">
        <v>481</v>
      </c>
      <c r="B355" s="22"/>
      <c r="C355" s="40" t="s">
        <v>560</v>
      </c>
      <c r="D355" s="36">
        <f>D356</f>
        <v>18800</v>
      </c>
      <c r="E355" s="36">
        <f t="shared" ref="E355:L355" si="1372">E356</f>
        <v>-8.3299999999999999E-2</v>
      </c>
      <c r="F355" s="36">
        <f t="shared" si="1372"/>
        <v>18799.916700000002</v>
      </c>
      <c r="G355" s="36">
        <f t="shared" si="1372"/>
        <v>0</v>
      </c>
      <c r="H355" s="36">
        <f t="shared" si="1372"/>
        <v>18799.916700000002</v>
      </c>
      <c r="I355" s="37">
        <f t="shared" si="1372"/>
        <v>0</v>
      </c>
      <c r="J355" s="36">
        <f t="shared" si="1372"/>
        <v>18799.916700000002</v>
      </c>
      <c r="K355" s="36">
        <f t="shared" si="1372"/>
        <v>0</v>
      </c>
      <c r="L355" s="36">
        <f t="shared" si="1372"/>
        <v>18799.916700000002</v>
      </c>
      <c r="M355" s="36">
        <f t="shared" ref="M355:V355" si="1373">M356</f>
        <v>18800</v>
      </c>
      <c r="N355" s="36">
        <f t="shared" ref="N355:T355" si="1374">N356</f>
        <v>2943.8390199999999</v>
      </c>
      <c r="O355" s="36">
        <f t="shared" ref="O355:U355" si="1375">O356</f>
        <v>21743.839019999999</v>
      </c>
      <c r="P355" s="36">
        <f t="shared" si="1374"/>
        <v>0</v>
      </c>
      <c r="Q355" s="36">
        <f t="shared" si="1375"/>
        <v>21743.839019999999</v>
      </c>
      <c r="R355" s="36">
        <f t="shared" si="1374"/>
        <v>0</v>
      </c>
      <c r="S355" s="36">
        <f t="shared" si="1375"/>
        <v>21743.839019999999</v>
      </c>
      <c r="T355" s="36">
        <f t="shared" si="1374"/>
        <v>0</v>
      </c>
      <c r="U355" s="36">
        <f t="shared" si="1375"/>
        <v>21743.839019999999</v>
      </c>
      <c r="V355" s="36">
        <f t="shared" si="1373"/>
        <v>18800</v>
      </c>
      <c r="W355" s="36">
        <f t="shared" ref="W355:AC355" si="1376">W356</f>
        <v>1357.1159500000001</v>
      </c>
      <c r="X355" s="36">
        <f t="shared" ref="X355:AD355" si="1377">X356</f>
        <v>20157.115949999999</v>
      </c>
      <c r="Y355" s="36">
        <f t="shared" si="1376"/>
        <v>0</v>
      </c>
      <c r="Z355" s="36">
        <f t="shared" si="1377"/>
        <v>20157.115949999999</v>
      </c>
      <c r="AA355" s="36">
        <f t="shared" si="1376"/>
        <v>0</v>
      </c>
      <c r="AB355" s="36">
        <f t="shared" si="1377"/>
        <v>20157.115949999999</v>
      </c>
      <c r="AC355" s="36">
        <f t="shared" si="1376"/>
        <v>0</v>
      </c>
      <c r="AD355" s="36">
        <f t="shared" si="1377"/>
        <v>20157.115949999999</v>
      </c>
    </row>
    <row r="356" spans="1:30" ht="31.5" outlineLevel="4" x14ac:dyDescent="0.2">
      <c r="A356" s="41" t="s">
        <v>481</v>
      </c>
      <c r="B356" s="41" t="s">
        <v>41</v>
      </c>
      <c r="C356" s="42" t="s">
        <v>42</v>
      </c>
      <c r="D356" s="32">
        <v>18800</v>
      </c>
      <c r="E356" s="33">
        <v>-8.3299999999999999E-2</v>
      </c>
      <c r="F356" s="33">
        <f>SUM(D356:E356)</f>
        <v>18799.916700000002</v>
      </c>
      <c r="G356" s="33"/>
      <c r="H356" s="33">
        <f>SUM(F356:G356)</f>
        <v>18799.916700000002</v>
      </c>
      <c r="I356" s="33"/>
      <c r="J356" s="33">
        <f>SUM(H356:I356)</f>
        <v>18799.916700000002</v>
      </c>
      <c r="K356" s="32"/>
      <c r="L356" s="33">
        <f>SUM(J356:K356)</f>
        <v>18799.916700000002</v>
      </c>
      <c r="M356" s="32">
        <v>18800</v>
      </c>
      <c r="N356" s="33">
        <v>2943.8390199999999</v>
      </c>
      <c r="O356" s="33">
        <f>SUM(M356:N356)</f>
        <v>21743.839019999999</v>
      </c>
      <c r="P356" s="33"/>
      <c r="Q356" s="33">
        <f>SUM(O356:P356)</f>
        <v>21743.839019999999</v>
      </c>
      <c r="R356" s="33"/>
      <c r="S356" s="33">
        <f>SUM(Q356:R356)</f>
        <v>21743.839019999999</v>
      </c>
      <c r="T356" s="33"/>
      <c r="U356" s="33">
        <f>SUM(S356:T356)</f>
        <v>21743.839019999999</v>
      </c>
      <c r="V356" s="32">
        <v>18800</v>
      </c>
      <c r="W356" s="33">
        <v>1357.1159500000001</v>
      </c>
      <c r="X356" s="33">
        <f>SUM(V356:W356)</f>
        <v>20157.115949999999</v>
      </c>
      <c r="Y356" s="33"/>
      <c r="Z356" s="33">
        <f>SUM(X356:Y356)</f>
        <v>20157.115949999999</v>
      </c>
      <c r="AA356" s="33"/>
      <c r="AB356" s="33">
        <f>SUM(Z356:AA356)</f>
        <v>20157.115949999999</v>
      </c>
      <c r="AC356" s="33"/>
      <c r="AD356" s="33">
        <f>SUM(AB356:AC356)</f>
        <v>20157.115949999999</v>
      </c>
    </row>
    <row r="357" spans="1:30" ht="33.75" customHeight="1" outlineLevel="4" x14ac:dyDescent="0.2">
      <c r="A357" s="22" t="s">
        <v>481</v>
      </c>
      <c r="B357" s="22"/>
      <c r="C357" s="40" t="s">
        <v>625</v>
      </c>
      <c r="D357" s="36">
        <f>D358</f>
        <v>50000</v>
      </c>
      <c r="E357" s="36">
        <f t="shared" ref="E357:L357" si="1378">E358</f>
        <v>0</v>
      </c>
      <c r="F357" s="36">
        <f t="shared" si="1378"/>
        <v>50000</v>
      </c>
      <c r="G357" s="36">
        <f t="shared" si="1378"/>
        <v>0</v>
      </c>
      <c r="H357" s="36">
        <f t="shared" si="1378"/>
        <v>50000</v>
      </c>
      <c r="I357" s="37">
        <f t="shared" si="1378"/>
        <v>0</v>
      </c>
      <c r="J357" s="36">
        <f t="shared" si="1378"/>
        <v>50000</v>
      </c>
      <c r="K357" s="36">
        <f t="shared" si="1378"/>
        <v>0</v>
      </c>
      <c r="L357" s="36">
        <f t="shared" si="1378"/>
        <v>50000</v>
      </c>
      <c r="M357" s="36">
        <f t="shared" ref="M357:V357" si="1379">M358</f>
        <v>50000</v>
      </c>
      <c r="N357" s="36">
        <f t="shared" ref="N357:T357" si="1380">N358</f>
        <v>0</v>
      </c>
      <c r="O357" s="36">
        <f t="shared" ref="O357:U357" si="1381">O358</f>
        <v>50000</v>
      </c>
      <c r="P357" s="36">
        <f t="shared" si="1380"/>
        <v>0</v>
      </c>
      <c r="Q357" s="36">
        <f t="shared" si="1381"/>
        <v>50000</v>
      </c>
      <c r="R357" s="36">
        <f t="shared" si="1380"/>
        <v>0</v>
      </c>
      <c r="S357" s="36">
        <f t="shared" si="1381"/>
        <v>50000</v>
      </c>
      <c r="T357" s="36">
        <f t="shared" si="1380"/>
        <v>0</v>
      </c>
      <c r="U357" s="36">
        <f t="shared" si="1381"/>
        <v>50000</v>
      </c>
      <c r="V357" s="36">
        <f t="shared" si="1379"/>
        <v>50000</v>
      </c>
      <c r="W357" s="36">
        <f t="shared" ref="W357:AC357" si="1382">W358</f>
        <v>0</v>
      </c>
      <c r="X357" s="36">
        <f t="shared" ref="X357:AD357" si="1383">X358</f>
        <v>50000</v>
      </c>
      <c r="Y357" s="36">
        <f t="shared" si="1382"/>
        <v>0</v>
      </c>
      <c r="Z357" s="36">
        <f t="shared" si="1383"/>
        <v>50000</v>
      </c>
      <c r="AA357" s="36">
        <f t="shared" si="1382"/>
        <v>0</v>
      </c>
      <c r="AB357" s="36">
        <f t="shared" si="1383"/>
        <v>50000</v>
      </c>
      <c r="AC357" s="36">
        <f t="shared" si="1382"/>
        <v>0</v>
      </c>
      <c r="AD357" s="36">
        <f t="shared" si="1383"/>
        <v>50000</v>
      </c>
    </row>
    <row r="358" spans="1:30" ht="31.5" outlineLevel="4" x14ac:dyDescent="0.2">
      <c r="A358" s="41" t="s">
        <v>481</v>
      </c>
      <c r="B358" s="41" t="s">
        <v>41</v>
      </c>
      <c r="C358" s="42" t="s">
        <v>42</v>
      </c>
      <c r="D358" s="32">
        <v>50000</v>
      </c>
      <c r="E358" s="32"/>
      <c r="F358" s="32">
        <f>SUM(D358:E358)</f>
        <v>50000</v>
      </c>
      <c r="G358" s="32"/>
      <c r="H358" s="32">
        <f>SUM(F358:G358)</f>
        <v>50000</v>
      </c>
      <c r="I358" s="33"/>
      <c r="J358" s="32">
        <f>SUM(H358:I358)</f>
        <v>50000</v>
      </c>
      <c r="K358" s="32"/>
      <c r="L358" s="32">
        <f>SUM(J358:K358)</f>
        <v>50000</v>
      </c>
      <c r="M358" s="32">
        <v>50000</v>
      </c>
      <c r="N358" s="32"/>
      <c r="O358" s="32">
        <f>SUM(M358:N358)</f>
        <v>50000</v>
      </c>
      <c r="P358" s="32"/>
      <c r="Q358" s="32">
        <f>SUM(O358:P358)</f>
        <v>50000</v>
      </c>
      <c r="R358" s="32"/>
      <c r="S358" s="32">
        <f>SUM(Q358:R358)</f>
        <v>50000</v>
      </c>
      <c r="T358" s="32"/>
      <c r="U358" s="32">
        <f>SUM(S358:T358)</f>
        <v>50000</v>
      </c>
      <c r="V358" s="32">
        <v>50000</v>
      </c>
      <c r="W358" s="32"/>
      <c r="X358" s="32">
        <f>SUM(V358:W358)</f>
        <v>50000</v>
      </c>
      <c r="Y358" s="32"/>
      <c r="Z358" s="32">
        <f>SUM(X358:Y358)</f>
        <v>50000</v>
      </c>
      <c r="AA358" s="32"/>
      <c r="AB358" s="32">
        <f>SUM(Z358:AA358)</f>
        <v>50000</v>
      </c>
      <c r="AC358" s="32"/>
      <c r="AD358" s="32">
        <f>SUM(AB358:AC358)</f>
        <v>50000</v>
      </c>
    </row>
    <row r="359" spans="1:30" ht="34.5" customHeight="1" outlineLevel="7" x14ac:dyDescent="0.2">
      <c r="A359" s="26" t="s">
        <v>194</v>
      </c>
      <c r="B359" s="26"/>
      <c r="C359" s="27" t="s">
        <v>660</v>
      </c>
      <c r="D359" s="28">
        <f t="shared" ref="D359:AC361" si="1384">D360</f>
        <v>1847.9</v>
      </c>
      <c r="E359" s="28">
        <f t="shared" si="1384"/>
        <v>0</v>
      </c>
      <c r="F359" s="28">
        <f t="shared" si="1384"/>
        <v>1847.9</v>
      </c>
      <c r="G359" s="28">
        <f t="shared" si="1384"/>
        <v>0</v>
      </c>
      <c r="H359" s="28">
        <f t="shared" si="1384"/>
        <v>1847.9</v>
      </c>
      <c r="I359" s="29">
        <f t="shared" si="1384"/>
        <v>126</v>
      </c>
      <c r="J359" s="28">
        <f t="shared" si="1384"/>
        <v>1973.9</v>
      </c>
      <c r="K359" s="28">
        <f t="shared" si="1384"/>
        <v>0</v>
      </c>
      <c r="L359" s="28">
        <f t="shared" si="1384"/>
        <v>1973.9</v>
      </c>
      <c r="M359" s="28">
        <f t="shared" si="1384"/>
        <v>1847.9</v>
      </c>
      <c r="N359" s="28">
        <f t="shared" si="1384"/>
        <v>0</v>
      </c>
      <c r="O359" s="28">
        <f t="shared" si="1384"/>
        <v>1847.9</v>
      </c>
      <c r="P359" s="28">
        <f t="shared" si="1384"/>
        <v>0</v>
      </c>
      <c r="Q359" s="28">
        <f t="shared" si="1384"/>
        <v>1847.9</v>
      </c>
      <c r="R359" s="28">
        <f t="shared" si="1384"/>
        <v>10833.123</v>
      </c>
      <c r="S359" s="28">
        <f t="shared" si="1384"/>
        <v>12681.022999999999</v>
      </c>
      <c r="T359" s="28">
        <f t="shared" si="1384"/>
        <v>0</v>
      </c>
      <c r="U359" s="28">
        <f t="shared" si="1384"/>
        <v>12681.022999999999</v>
      </c>
      <c r="V359" s="28">
        <f t="shared" si="1384"/>
        <v>1847.9</v>
      </c>
      <c r="W359" s="28">
        <f t="shared" si="1384"/>
        <v>0</v>
      </c>
      <c r="X359" s="28">
        <f t="shared" si="1384"/>
        <v>1847.9</v>
      </c>
      <c r="Y359" s="28">
        <f t="shared" si="1384"/>
        <v>0</v>
      </c>
      <c r="Z359" s="28">
        <f t="shared" si="1384"/>
        <v>1847.9</v>
      </c>
      <c r="AA359" s="28">
        <f t="shared" si="1384"/>
        <v>0</v>
      </c>
      <c r="AB359" s="28">
        <f t="shared" ref="AA359:AD361" si="1385">AB360</f>
        <v>1847.9</v>
      </c>
      <c r="AC359" s="28">
        <f t="shared" si="1384"/>
        <v>0</v>
      </c>
      <c r="AD359" s="28">
        <f t="shared" si="1385"/>
        <v>1847.9</v>
      </c>
    </row>
    <row r="360" spans="1:30" ht="31.5" outlineLevel="7" x14ac:dyDescent="0.2">
      <c r="A360" s="26" t="s">
        <v>195</v>
      </c>
      <c r="B360" s="26"/>
      <c r="C360" s="27" t="s">
        <v>661</v>
      </c>
      <c r="D360" s="28">
        <f>D361</f>
        <v>1847.9</v>
      </c>
      <c r="E360" s="28">
        <f t="shared" si="1384"/>
        <v>0</v>
      </c>
      <c r="F360" s="28">
        <f t="shared" si="1384"/>
        <v>1847.9</v>
      </c>
      <c r="G360" s="28">
        <f t="shared" si="1384"/>
        <v>0</v>
      </c>
      <c r="H360" s="28">
        <f t="shared" si="1384"/>
        <v>1847.9</v>
      </c>
      <c r="I360" s="29">
        <f t="shared" si="1384"/>
        <v>126</v>
      </c>
      <c r="J360" s="28">
        <f t="shared" si="1384"/>
        <v>1973.9</v>
      </c>
      <c r="K360" s="28">
        <f t="shared" si="1384"/>
        <v>0</v>
      </c>
      <c r="L360" s="28">
        <f t="shared" si="1384"/>
        <v>1973.9</v>
      </c>
      <c r="M360" s="28">
        <f t="shared" si="1384"/>
        <v>1847.9</v>
      </c>
      <c r="N360" s="28">
        <f t="shared" si="1384"/>
        <v>0</v>
      </c>
      <c r="O360" s="28">
        <f t="shared" si="1384"/>
        <v>1847.9</v>
      </c>
      <c r="P360" s="28">
        <f t="shared" si="1384"/>
        <v>0</v>
      </c>
      <c r="Q360" s="28">
        <f t="shared" si="1384"/>
        <v>1847.9</v>
      </c>
      <c r="R360" s="28">
        <f t="shared" si="1384"/>
        <v>10833.123</v>
      </c>
      <c r="S360" s="28">
        <f t="shared" si="1384"/>
        <v>12681.022999999999</v>
      </c>
      <c r="T360" s="28">
        <f t="shared" si="1384"/>
        <v>0</v>
      </c>
      <c r="U360" s="28">
        <f t="shared" si="1384"/>
        <v>12681.022999999999</v>
      </c>
      <c r="V360" s="28">
        <f t="shared" si="1384"/>
        <v>1847.9</v>
      </c>
      <c r="W360" s="28">
        <f t="shared" si="1384"/>
        <v>0</v>
      </c>
      <c r="X360" s="28">
        <f t="shared" si="1384"/>
        <v>1847.9</v>
      </c>
      <c r="Y360" s="28">
        <f t="shared" si="1384"/>
        <v>0</v>
      </c>
      <c r="Z360" s="28">
        <f t="shared" si="1384"/>
        <v>1847.9</v>
      </c>
      <c r="AA360" s="28">
        <f t="shared" si="1385"/>
        <v>0</v>
      </c>
      <c r="AB360" s="28">
        <f t="shared" si="1385"/>
        <v>1847.9</v>
      </c>
      <c r="AC360" s="28">
        <f t="shared" si="1385"/>
        <v>0</v>
      </c>
      <c r="AD360" s="28">
        <f t="shared" si="1385"/>
        <v>1847.9</v>
      </c>
    </row>
    <row r="361" spans="1:30" ht="31.5" outlineLevel="7" x14ac:dyDescent="0.2">
      <c r="A361" s="26" t="s">
        <v>196</v>
      </c>
      <c r="B361" s="26"/>
      <c r="C361" s="27" t="s">
        <v>662</v>
      </c>
      <c r="D361" s="28">
        <f>D362</f>
        <v>1847.9</v>
      </c>
      <c r="E361" s="28">
        <f t="shared" si="1384"/>
        <v>0</v>
      </c>
      <c r="F361" s="28">
        <f t="shared" si="1384"/>
        <v>1847.9</v>
      </c>
      <c r="G361" s="28">
        <f t="shared" si="1384"/>
        <v>0</v>
      </c>
      <c r="H361" s="28">
        <f t="shared" si="1384"/>
        <v>1847.9</v>
      </c>
      <c r="I361" s="29">
        <f t="shared" si="1384"/>
        <v>126</v>
      </c>
      <c r="J361" s="28">
        <f t="shared" si="1384"/>
        <v>1973.9</v>
      </c>
      <c r="K361" s="28">
        <f t="shared" si="1384"/>
        <v>0</v>
      </c>
      <c r="L361" s="28">
        <f t="shared" si="1384"/>
        <v>1973.9</v>
      </c>
      <c r="M361" s="28">
        <f t="shared" si="1384"/>
        <v>1847.9</v>
      </c>
      <c r="N361" s="28">
        <f t="shared" si="1384"/>
        <v>0</v>
      </c>
      <c r="O361" s="28">
        <f t="shared" si="1384"/>
        <v>1847.9</v>
      </c>
      <c r="P361" s="28">
        <f t="shared" si="1384"/>
        <v>0</v>
      </c>
      <c r="Q361" s="28">
        <f t="shared" si="1384"/>
        <v>1847.9</v>
      </c>
      <c r="R361" s="28">
        <f t="shared" si="1384"/>
        <v>10833.123</v>
      </c>
      <c r="S361" s="28">
        <f t="shared" si="1384"/>
        <v>12681.022999999999</v>
      </c>
      <c r="T361" s="28">
        <f t="shared" si="1384"/>
        <v>0</v>
      </c>
      <c r="U361" s="28">
        <f t="shared" si="1384"/>
        <v>12681.022999999999</v>
      </c>
      <c r="V361" s="28">
        <f t="shared" si="1384"/>
        <v>1847.9</v>
      </c>
      <c r="W361" s="28">
        <f t="shared" si="1384"/>
        <v>0</v>
      </c>
      <c r="X361" s="28">
        <f t="shared" si="1384"/>
        <v>1847.9</v>
      </c>
      <c r="Y361" s="28">
        <f t="shared" si="1384"/>
        <v>0</v>
      </c>
      <c r="Z361" s="28">
        <f t="shared" si="1384"/>
        <v>1847.9</v>
      </c>
      <c r="AA361" s="28">
        <f t="shared" si="1385"/>
        <v>0</v>
      </c>
      <c r="AB361" s="28">
        <f t="shared" si="1385"/>
        <v>1847.9</v>
      </c>
      <c r="AC361" s="28">
        <f t="shared" si="1385"/>
        <v>0</v>
      </c>
      <c r="AD361" s="28">
        <f t="shared" si="1385"/>
        <v>1847.9</v>
      </c>
    </row>
    <row r="362" spans="1:30" ht="34.5" customHeight="1" outlineLevel="4" x14ac:dyDescent="0.2">
      <c r="A362" s="30" t="s">
        <v>196</v>
      </c>
      <c r="B362" s="30" t="s">
        <v>6</v>
      </c>
      <c r="C362" s="38" t="s">
        <v>7</v>
      </c>
      <c r="D362" s="32">
        <v>1847.9</v>
      </c>
      <c r="E362" s="32"/>
      <c r="F362" s="32">
        <f>SUM(D362:E362)</f>
        <v>1847.9</v>
      </c>
      <c r="G362" s="32"/>
      <c r="H362" s="32">
        <f>SUM(F362:G362)</f>
        <v>1847.9</v>
      </c>
      <c r="I362" s="33">
        <v>126</v>
      </c>
      <c r="J362" s="32">
        <f>SUM(H362:I362)</f>
        <v>1973.9</v>
      </c>
      <c r="K362" s="32"/>
      <c r="L362" s="32">
        <f>SUM(J362:K362)</f>
        <v>1973.9</v>
      </c>
      <c r="M362" s="34">
        <v>1847.9</v>
      </c>
      <c r="N362" s="32"/>
      <c r="O362" s="32">
        <f>SUM(M362:N362)</f>
        <v>1847.9</v>
      </c>
      <c r="P362" s="32"/>
      <c r="Q362" s="32">
        <f>SUM(O362:P362)</f>
        <v>1847.9</v>
      </c>
      <c r="R362" s="32">
        <v>10833.123</v>
      </c>
      <c r="S362" s="32">
        <f>SUM(Q362:R362)</f>
        <v>12681.022999999999</v>
      </c>
      <c r="T362" s="32"/>
      <c r="U362" s="32">
        <f>SUM(S362:T362)</f>
        <v>12681.022999999999</v>
      </c>
      <c r="V362" s="34">
        <v>1847.9</v>
      </c>
      <c r="W362" s="32"/>
      <c r="X362" s="32">
        <f>SUM(V362:W362)</f>
        <v>1847.9</v>
      </c>
      <c r="Y362" s="32"/>
      <c r="Z362" s="32">
        <f>SUM(X362:Y362)</f>
        <v>1847.9</v>
      </c>
      <c r="AA362" s="32"/>
      <c r="AB362" s="32">
        <f>SUM(Z362:AA362)</f>
        <v>1847.9</v>
      </c>
      <c r="AC362" s="32"/>
      <c r="AD362" s="32">
        <f>SUM(AB362:AC362)</f>
        <v>1847.9</v>
      </c>
    </row>
    <row r="363" spans="1:30" ht="45" customHeight="1" outlineLevel="4" x14ac:dyDescent="0.2">
      <c r="A363" s="26" t="s">
        <v>104</v>
      </c>
      <c r="B363" s="26"/>
      <c r="C363" s="27" t="s">
        <v>663</v>
      </c>
      <c r="D363" s="28">
        <f>D364+D374</f>
        <v>313798.90000000002</v>
      </c>
      <c r="E363" s="28">
        <f t="shared" ref="E363:F363" si="1386">E364+E374</f>
        <v>0</v>
      </c>
      <c r="F363" s="28">
        <f t="shared" si="1386"/>
        <v>313798.90000000002</v>
      </c>
      <c r="G363" s="28">
        <f t="shared" ref="G363:H363" si="1387">G364+G374</f>
        <v>1661.00656</v>
      </c>
      <c r="H363" s="28">
        <f t="shared" si="1387"/>
        <v>315459.90656000003</v>
      </c>
      <c r="I363" s="29">
        <f t="shared" ref="I363:J363" si="1388">I364+I374</f>
        <v>1983.704</v>
      </c>
      <c r="J363" s="28">
        <f t="shared" si="1388"/>
        <v>317443.61056000006</v>
      </c>
      <c r="K363" s="28">
        <f t="shared" ref="K363:L363" si="1389">K364+K374</f>
        <v>0</v>
      </c>
      <c r="L363" s="28">
        <f t="shared" si="1389"/>
        <v>317443.61056000006</v>
      </c>
      <c r="M363" s="28">
        <f>M364+M374</f>
        <v>283132.7</v>
      </c>
      <c r="N363" s="28">
        <f t="shared" ref="N363:P363" si="1390">N364+N374</f>
        <v>0</v>
      </c>
      <c r="O363" s="28">
        <f t="shared" ref="O363:R363" si="1391">O364+O374</f>
        <v>283132.7</v>
      </c>
      <c r="P363" s="28">
        <f t="shared" si="1390"/>
        <v>0</v>
      </c>
      <c r="Q363" s="28">
        <f t="shared" si="1391"/>
        <v>283132.7</v>
      </c>
      <c r="R363" s="28">
        <f t="shared" si="1391"/>
        <v>10745.732</v>
      </c>
      <c r="S363" s="28">
        <f t="shared" ref="S363:T363" si="1392">S364+S374</f>
        <v>293878.43200000003</v>
      </c>
      <c r="T363" s="28">
        <f t="shared" si="1392"/>
        <v>0</v>
      </c>
      <c r="U363" s="28">
        <f t="shared" ref="U363" si="1393">U364+U374</f>
        <v>293878.43200000003</v>
      </c>
      <c r="V363" s="28">
        <f>V364+V374</f>
        <v>266448.40000000002</v>
      </c>
      <c r="W363" s="28">
        <f t="shared" ref="W363:Y363" si="1394">W364+W374</f>
        <v>0</v>
      </c>
      <c r="X363" s="28">
        <f t="shared" ref="X363:AA363" si="1395">X364+X374</f>
        <v>266448.40000000002</v>
      </c>
      <c r="Y363" s="28">
        <f t="shared" si="1394"/>
        <v>0</v>
      </c>
      <c r="Z363" s="28">
        <f t="shared" si="1395"/>
        <v>266448.40000000002</v>
      </c>
      <c r="AA363" s="28">
        <f t="shared" si="1395"/>
        <v>10745.732</v>
      </c>
      <c r="AB363" s="28">
        <f t="shared" ref="AB363:AC363" si="1396">AB364+AB374</f>
        <v>277194.13200000004</v>
      </c>
      <c r="AC363" s="28">
        <f t="shared" si="1396"/>
        <v>0</v>
      </c>
      <c r="AD363" s="28">
        <f t="shared" ref="AD363" si="1397">AD364+AD374</f>
        <v>277194.13200000004</v>
      </c>
    </row>
    <row r="364" spans="1:30" ht="34.5" customHeight="1" outlineLevel="4" x14ac:dyDescent="0.2">
      <c r="A364" s="26" t="s">
        <v>148</v>
      </c>
      <c r="B364" s="26"/>
      <c r="C364" s="27" t="s">
        <v>26</v>
      </c>
      <c r="D364" s="28">
        <f>D365+D370+D372</f>
        <v>290325.5</v>
      </c>
      <c r="E364" s="28">
        <f t="shared" ref="E364" si="1398">E365+E370+E372</f>
        <v>0</v>
      </c>
      <c r="F364" s="28">
        <f>F365+F370+F372+F368</f>
        <v>290325.5</v>
      </c>
      <c r="G364" s="28">
        <f t="shared" ref="G364:Z364" si="1399">G365+G370+G372+G368</f>
        <v>1657.45</v>
      </c>
      <c r="H364" s="28">
        <f t="shared" si="1399"/>
        <v>291982.95</v>
      </c>
      <c r="I364" s="29">
        <f t="shared" ref="I364:J364" si="1400">I365+I370+I372+I368</f>
        <v>1983.704</v>
      </c>
      <c r="J364" s="28">
        <f t="shared" si="1400"/>
        <v>293966.65400000004</v>
      </c>
      <c r="K364" s="28">
        <f t="shared" ref="K364:L364" si="1401">K365+K370+K372+K368</f>
        <v>0</v>
      </c>
      <c r="L364" s="28">
        <f t="shared" si="1401"/>
        <v>293966.65400000004</v>
      </c>
      <c r="M364" s="28">
        <f t="shared" si="1399"/>
        <v>260616.5</v>
      </c>
      <c r="N364" s="28">
        <f t="shared" si="1399"/>
        <v>0</v>
      </c>
      <c r="O364" s="28">
        <f t="shared" si="1399"/>
        <v>260616.5</v>
      </c>
      <c r="P364" s="28">
        <f t="shared" si="1399"/>
        <v>0</v>
      </c>
      <c r="Q364" s="28">
        <f t="shared" si="1399"/>
        <v>260616.5</v>
      </c>
      <c r="R364" s="28">
        <f t="shared" ref="R364:S364" si="1402">R365+R370+R372+R368</f>
        <v>10745.732</v>
      </c>
      <c r="S364" s="28">
        <f t="shared" si="1402"/>
        <v>271362.23200000002</v>
      </c>
      <c r="T364" s="28">
        <f t="shared" ref="T364:U364" si="1403">T365+T370+T372+T368</f>
        <v>0</v>
      </c>
      <c r="U364" s="28">
        <f t="shared" si="1403"/>
        <v>271362.23200000002</v>
      </c>
      <c r="V364" s="28">
        <f t="shared" si="1399"/>
        <v>260616.5</v>
      </c>
      <c r="W364" s="28">
        <f t="shared" si="1399"/>
        <v>0</v>
      </c>
      <c r="X364" s="28">
        <f t="shared" si="1399"/>
        <v>260616.5</v>
      </c>
      <c r="Y364" s="28">
        <f t="shared" si="1399"/>
        <v>0</v>
      </c>
      <c r="Z364" s="28">
        <f t="shared" si="1399"/>
        <v>260616.5</v>
      </c>
      <c r="AA364" s="28">
        <f t="shared" ref="AA364:AB364" si="1404">AA365+AA370+AA372+AA368</f>
        <v>10745.732</v>
      </c>
      <c r="AB364" s="28">
        <f t="shared" si="1404"/>
        <v>271362.23200000002</v>
      </c>
      <c r="AC364" s="28">
        <f t="shared" ref="AC364:AD364" si="1405">AC365+AC370+AC372+AC368</f>
        <v>0</v>
      </c>
      <c r="AD364" s="28">
        <f t="shared" si="1405"/>
        <v>271362.23200000002</v>
      </c>
    </row>
    <row r="365" spans="1:30" outlineLevel="4" x14ac:dyDescent="0.2">
      <c r="A365" s="26" t="s">
        <v>193</v>
      </c>
      <c r="B365" s="26"/>
      <c r="C365" s="27" t="s">
        <v>28</v>
      </c>
      <c r="D365" s="28">
        <f>D366+D367</f>
        <v>16244.1</v>
      </c>
      <c r="E365" s="28">
        <f t="shared" ref="E365:F365" si="1406">E366+E367</f>
        <v>0</v>
      </c>
      <c r="F365" s="28">
        <f t="shared" si="1406"/>
        <v>16244.1</v>
      </c>
      <c r="G365" s="28">
        <f t="shared" ref="G365:H365" si="1407">G366+G367</f>
        <v>0</v>
      </c>
      <c r="H365" s="28">
        <f t="shared" si="1407"/>
        <v>16244.1</v>
      </c>
      <c r="I365" s="29">
        <f t="shared" ref="I365:J365" si="1408">I366+I367</f>
        <v>30</v>
      </c>
      <c r="J365" s="28">
        <f t="shared" si="1408"/>
        <v>16274.1</v>
      </c>
      <c r="K365" s="28">
        <f t="shared" ref="K365:L365" si="1409">K366+K367</f>
        <v>0</v>
      </c>
      <c r="L365" s="28">
        <f t="shared" si="1409"/>
        <v>16274.1</v>
      </c>
      <c r="M365" s="28">
        <f t="shared" ref="M365:V365" si="1410">M366+M367</f>
        <v>16244.1</v>
      </c>
      <c r="N365" s="28">
        <f t="shared" ref="N365:P365" si="1411">N366+N367</f>
        <v>0</v>
      </c>
      <c r="O365" s="28">
        <f t="shared" ref="O365:R365" si="1412">O366+O367</f>
        <v>16244.1</v>
      </c>
      <c r="P365" s="28">
        <f t="shared" si="1411"/>
        <v>0</v>
      </c>
      <c r="Q365" s="28">
        <f t="shared" si="1412"/>
        <v>16244.1</v>
      </c>
      <c r="R365" s="28">
        <f t="shared" si="1412"/>
        <v>0</v>
      </c>
      <c r="S365" s="28">
        <f t="shared" ref="S365:T365" si="1413">S366+S367</f>
        <v>16244.1</v>
      </c>
      <c r="T365" s="28">
        <f t="shared" si="1413"/>
        <v>0</v>
      </c>
      <c r="U365" s="28">
        <f t="shared" ref="U365" si="1414">U366+U367</f>
        <v>16244.1</v>
      </c>
      <c r="V365" s="28">
        <f t="shared" si="1410"/>
        <v>16244.1</v>
      </c>
      <c r="W365" s="28">
        <f t="shared" ref="W365:Z365" si="1415">W366+W367</f>
        <v>0</v>
      </c>
      <c r="X365" s="28">
        <f t="shared" ref="X365" si="1416">X366+X367</f>
        <v>16244.1</v>
      </c>
      <c r="Y365" s="28">
        <f t="shared" si="1415"/>
        <v>0</v>
      </c>
      <c r="Z365" s="28">
        <f t="shared" si="1415"/>
        <v>16244.1</v>
      </c>
      <c r="AA365" s="28">
        <f t="shared" ref="AA365:AB365" si="1417">AA366+AA367</f>
        <v>0</v>
      </c>
      <c r="AB365" s="28">
        <f t="shared" si="1417"/>
        <v>16244.1</v>
      </c>
      <c r="AC365" s="28">
        <f t="shared" ref="AC365:AD365" si="1418">AC366+AC367</f>
        <v>0</v>
      </c>
      <c r="AD365" s="28">
        <f t="shared" si="1418"/>
        <v>16244.1</v>
      </c>
    </row>
    <row r="366" spans="1:30" ht="47.25" outlineLevel="5" x14ac:dyDescent="0.2">
      <c r="A366" s="30" t="s">
        <v>193</v>
      </c>
      <c r="B366" s="30" t="s">
        <v>3</v>
      </c>
      <c r="C366" s="38" t="s">
        <v>4</v>
      </c>
      <c r="D366" s="32">
        <v>15255.6</v>
      </c>
      <c r="E366" s="32"/>
      <c r="F366" s="32">
        <f t="shared" ref="F366:F367" si="1419">SUM(D366:E366)</f>
        <v>15255.6</v>
      </c>
      <c r="G366" s="32"/>
      <c r="H366" s="32">
        <f t="shared" ref="H366:H367" si="1420">SUM(F366:G366)</f>
        <v>15255.6</v>
      </c>
      <c r="I366" s="33"/>
      <c r="J366" s="32">
        <f t="shared" ref="J366:J367" si="1421">SUM(H366:I366)</f>
        <v>15255.6</v>
      </c>
      <c r="K366" s="32"/>
      <c r="L366" s="32">
        <f t="shared" ref="L366:L367" si="1422">SUM(J366:K366)</f>
        <v>15255.6</v>
      </c>
      <c r="M366" s="34">
        <v>15255.6</v>
      </c>
      <c r="N366" s="32"/>
      <c r="O366" s="32">
        <f t="shared" ref="O366:O367" si="1423">SUM(M366:N366)</f>
        <v>15255.6</v>
      </c>
      <c r="P366" s="32"/>
      <c r="Q366" s="32">
        <f t="shared" ref="Q366:Q367" si="1424">SUM(O366:P366)</f>
        <v>15255.6</v>
      </c>
      <c r="R366" s="32"/>
      <c r="S366" s="32">
        <f t="shared" ref="S366:S367" si="1425">SUM(Q366:R366)</f>
        <v>15255.6</v>
      </c>
      <c r="T366" s="32"/>
      <c r="U366" s="32">
        <f t="shared" ref="U366:U367" si="1426">SUM(S366:T366)</f>
        <v>15255.6</v>
      </c>
      <c r="V366" s="34">
        <v>15255.6</v>
      </c>
      <c r="W366" s="32"/>
      <c r="X366" s="32">
        <f t="shared" ref="X366:X367" si="1427">SUM(V366:W366)</f>
        <v>15255.6</v>
      </c>
      <c r="Y366" s="32"/>
      <c r="Z366" s="32">
        <f t="shared" ref="Z366:Z367" si="1428">SUM(X366:Y366)</f>
        <v>15255.6</v>
      </c>
      <c r="AA366" s="32"/>
      <c r="AB366" s="32">
        <f t="shared" ref="AB366:AB367" si="1429">SUM(Z366:AA366)</f>
        <v>15255.6</v>
      </c>
      <c r="AC366" s="32"/>
      <c r="AD366" s="32">
        <f t="shared" ref="AD366:AD367" si="1430">SUM(AB366:AC366)</f>
        <v>15255.6</v>
      </c>
    </row>
    <row r="367" spans="1:30" ht="30.75" customHeight="1" outlineLevel="5" x14ac:dyDescent="0.2">
      <c r="A367" s="30" t="s">
        <v>193</v>
      </c>
      <c r="B367" s="30" t="s">
        <v>6</v>
      </c>
      <c r="C367" s="38" t="s">
        <v>7</v>
      </c>
      <c r="D367" s="32">
        <v>988.5</v>
      </c>
      <c r="E367" s="32"/>
      <c r="F367" s="32">
        <f t="shared" si="1419"/>
        <v>988.5</v>
      </c>
      <c r="G367" s="32"/>
      <c r="H367" s="32">
        <f t="shared" si="1420"/>
        <v>988.5</v>
      </c>
      <c r="I367" s="33">
        <v>30</v>
      </c>
      <c r="J367" s="32">
        <f t="shared" si="1421"/>
        <v>1018.5</v>
      </c>
      <c r="K367" s="32"/>
      <c r="L367" s="32">
        <f t="shared" si="1422"/>
        <v>1018.5</v>
      </c>
      <c r="M367" s="34">
        <v>988.5</v>
      </c>
      <c r="N367" s="32"/>
      <c r="O367" s="32">
        <f t="shared" si="1423"/>
        <v>988.5</v>
      </c>
      <c r="P367" s="32"/>
      <c r="Q367" s="32">
        <f t="shared" si="1424"/>
        <v>988.5</v>
      </c>
      <c r="R367" s="32"/>
      <c r="S367" s="32">
        <f t="shared" si="1425"/>
        <v>988.5</v>
      </c>
      <c r="T367" s="32"/>
      <c r="U367" s="32">
        <f t="shared" si="1426"/>
        <v>988.5</v>
      </c>
      <c r="V367" s="34">
        <v>988.5</v>
      </c>
      <c r="W367" s="32"/>
      <c r="X367" s="32">
        <f t="shared" si="1427"/>
        <v>988.5</v>
      </c>
      <c r="Y367" s="32"/>
      <c r="Z367" s="32">
        <f t="shared" si="1428"/>
        <v>988.5</v>
      </c>
      <c r="AA367" s="32"/>
      <c r="AB367" s="32">
        <f t="shared" si="1429"/>
        <v>988.5</v>
      </c>
      <c r="AC367" s="32"/>
      <c r="AD367" s="32">
        <f t="shared" si="1430"/>
        <v>988.5</v>
      </c>
    </row>
    <row r="368" spans="1:30" ht="30.75" customHeight="1" outlineLevel="5" x14ac:dyDescent="0.2">
      <c r="A368" s="22" t="s">
        <v>739</v>
      </c>
      <c r="B368" s="22"/>
      <c r="C368" s="40" t="s">
        <v>738</v>
      </c>
      <c r="D368" s="32"/>
      <c r="E368" s="32"/>
      <c r="F368" s="32"/>
      <c r="G368" s="28">
        <f t="shared" ref="E368:L370" si="1431">G369</f>
        <v>1657.45</v>
      </c>
      <c r="H368" s="28">
        <f t="shared" si="1431"/>
        <v>1657.45</v>
      </c>
      <c r="I368" s="29">
        <f t="shared" si="1431"/>
        <v>0</v>
      </c>
      <c r="J368" s="28">
        <f t="shared" si="1431"/>
        <v>1657.45</v>
      </c>
      <c r="K368" s="28">
        <f t="shared" si="1431"/>
        <v>0</v>
      </c>
      <c r="L368" s="28">
        <f t="shared" si="1431"/>
        <v>1657.45</v>
      </c>
      <c r="M368" s="34"/>
      <c r="N368" s="32"/>
      <c r="O368" s="32"/>
      <c r="P368" s="32"/>
      <c r="Q368" s="32"/>
      <c r="R368" s="32"/>
      <c r="S368" s="32"/>
      <c r="T368" s="32"/>
      <c r="U368" s="32"/>
      <c r="V368" s="34"/>
      <c r="W368" s="32"/>
      <c r="X368" s="32"/>
      <c r="Y368" s="32"/>
      <c r="Z368" s="32"/>
      <c r="AA368" s="32"/>
      <c r="AB368" s="32"/>
      <c r="AC368" s="32"/>
      <c r="AD368" s="32"/>
    </row>
    <row r="369" spans="1:30" ht="30.75" customHeight="1" outlineLevel="5" x14ac:dyDescent="0.2">
      <c r="A369" s="41" t="s">
        <v>739</v>
      </c>
      <c r="B369" s="41" t="s">
        <v>41</v>
      </c>
      <c r="C369" s="42" t="s">
        <v>42</v>
      </c>
      <c r="D369" s="32"/>
      <c r="E369" s="32"/>
      <c r="F369" s="32"/>
      <c r="G369" s="32">
        <v>1657.45</v>
      </c>
      <c r="H369" s="32">
        <f>SUM(F369:G369)</f>
        <v>1657.45</v>
      </c>
      <c r="I369" s="33"/>
      <c r="J369" s="32">
        <f>SUM(H369:I369)</f>
        <v>1657.45</v>
      </c>
      <c r="K369" s="32"/>
      <c r="L369" s="32">
        <f>SUM(J369:K369)</f>
        <v>1657.45</v>
      </c>
      <c r="M369" s="34"/>
      <c r="N369" s="32"/>
      <c r="O369" s="32"/>
      <c r="P369" s="32"/>
      <c r="Q369" s="32"/>
      <c r="R369" s="32"/>
      <c r="S369" s="32"/>
      <c r="T369" s="32"/>
      <c r="U369" s="32"/>
      <c r="V369" s="34"/>
      <c r="W369" s="32"/>
      <c r="X369" s="32"/>
      <c r="Y369" s="32"/>
      <c r="Z369" s="32"/>
      <c r="AA369" s="32"/>
      <c r="AB369" s="32"/>
      <c r="AC369" s="32"/>
      <c r="AD369" s="32"/>
    </row>
    <row r="370" spans="1:30" ht="31.5" outlineLevel="5" x14ac:dyDescent="0.2">
      <c r="A370" s="26" t="s">
        <v>149</v>
      </c>
      <c r="B370" s="26"/>
      <c r="C370" s="27" t="s">
        <v>580</v>
      </c>
      <c r="D370" s="28">
        <f>D371</f>
        <v>148902.30000000002</v>
      </c>
      <c r="E370" s="28">
        <f t="shared" si="1431"/>
        <v>0</v>
      </c>
      <c r="F370" s="28">
        <f t="shared" si="1431"/>
        <v>148902.30000000002</v>
      </c>
      <c r="G370" s="28">
        <f t="shared" si="1431"/>
        <v>0</v>
      </c>
      <c r="H370" s="28">
        <f t="shared" si="1431"/>
        <v>148902.30000000002</v>
      </c>
      <c r="I370" s="29">
        <f t="shared" si="1431"/>
        <v>0</v>
      </c>
      <c r="J370" s="28">
        <f t="shared" si="1431"/>
        <v>148902.30000000002</v>
      </c>
      <c r="K370" s="28">
        <f t="shared" si="1431"/>
        <v>0</v>
      </c>
      <c r="L370" s="28">
        <f t="shared" si="1431"/>
        <v>148902.30000000002</v>
      </c>
      <c r="M370" s="28">
        <f>M371</f>
        <v>148902.29999999999</v>
      </c>
      <c r="N370" s="28">
        <f t="shared" ref="N370:T370" si="1432">N371</f>
        <v>0</v>
      </c>
      <c r="O370" s="28">
        <f t="shared" ref="O370:U370" si="1433">O371</f>
        <v>148902.29999999999</v>
      </c>
      <c r="P370" s="28">
        <f t="shared" si="1432"/>
        <v>0</v>
      </c>
      <c r="Q370" s="28">
        <f t="shared" si="1433"/>
        <v>148902.29999999999</v>
      </c>
      <c r="R370" s="28">
        <f t="shared" si="1432"/>
        <v>0</v>
      </c>
      <c r="S370" s="28">
        <f t="shared" si="1433"/>
        <v>148902.29999999999</v>
      </c>
      <c r="T370" s="28">
        <f t="shared" si="1432"/>
        <v>0</v>
      </c>
      <c r="U370" s="28">
        <f t="shared" si="1433"/>
        <v>148902.29999999999</v>
      </c>
      <c r="V370" s="28">
        <f>V371</f>
        <v>148902.29999999999</v>
      </c>
      <c r="W370" s="28">
        <f t="shared" ref="W370:AC370" si="1434">W371</f>
        <v>0</v>
      </c>
      <c r="X370" s="28">
        <f t="shared" ref="X370:AD370" si="1435">X371</f>
        <v>148902.29999999999</v>
      </c>
      <c r="Y370" s="28">
        <f t="shared" si="1434"/>
        <v>0</v>
      </c>
      <c r="Z370" s="28">
        <f t="shared" si="1435"/>
        <v>148902.29999999999</v>
      </c>
      <c r="AA370" s="28">
        <f t="shared" si="1434"/>
        <v>0</v>
      </c>
      <c r="AB370" s="28">
        <f t="shared" si="1435"/>
        <v>148902.29999999999</v>
      </c>
      <c r="AC370" s="28">
        <f t="shared" si="1434"/>
        <v>0</v>
      </c>
      <c r="AD370" s="28">
        <f t="shared" si="1435"/>
        <v>148902.29999999999</v>
      </c>
    </row>
    <row r="371" spans="1:30" ht="31.5" outlineLevel="5" x14ac:dyDescent="0.2">
      <c r="A371" s="30" t="s">
        <v>149</v>
      </c>
      <c r="B371" s="30" t="s">
        <v>41</v>
      </c>
      <c r="C371" s="38" t="s">
        <v>42</v>
      </c>
      <c r="D371" s="51">
        <f>274081.4-125179.1</f>
        <v>148902.30000000002</v>
      </c>
      <c r="E371" s="32"/>
      <c r="F371" s="32">
        <f>SUM(D371:E371)</f>
        <v>148902.30000000002</v>
      </c>
      <c r="G371" s="32"/>
      <c r="H371" s="32">
        <f>SUM(F371:G371)</f>
        <v>148902.30000000002</v>
      </c>
      <c r="I371" s="33"/>
      <c r="J371" s="32">
        <f>SUM(H371:I371)</f>
        <v>148902.30000000002</v>
      </c>
      <c r="K371" s="32"/>
      <c r="L371" s="32">
        <f>SUM(J371:K371)</f>
        <v>148902.30000000002</v>
      </c>
      <c r="M371" s="51">
        <f>244372.4-95470.1</f>
        <v>148902.29999999999</v>
      </c>
      <c r="N371" s="32"/>
      <c r="O371" s="32">
        <f>SUM(M371:N371)</f>
        <v>148902.29999999999</v>
      </c>
      <c r="P371" s="32"/>
      <c r="Q371" s="32">
        <f>SUM(O371:P371)</f>
        <v>148902.29999999999</v>
      </c>
      <c r="R371" s="32"/>
      <c r="S371" s="32">
        <f>SUM(Q371:R371)</f>
        <v>148902.29999999999</v>
      </c>
      <c r="T371" s="32"/>
      <c r="U371" s="32">
        <f>SUM(S371:T371)</f>
        <v>148902.29999999999</v>
      </c>
      <c r="V371" s="51">
        <f>244372.4-95470.1</f>
        <v>148902.29999999999</v>
      </c>
      <c r="W371" s="32"/>
      <c r="X371" s="32">
        <f>SUM(V371:W371)</f>
        <v>148902.29999999999</v>
      </c>
      <c r="Y371" s="32"/>
      <c r="Z371" s="32">
        <f>SUM(X371:Y371)</f>
        <v>148902.29999999999</v>
      </c>
      <c r="AA371" s="32"/>
      <c r="AB371" s="32">
        <f>SUM(Z371:AA371)</f>
        <v>148902.29999999999</v>
      </c>
      <c r="AC371" s="32"/>
      <c r="AD371" s="32">
        <f>SUM(AB371:AC371)</f>
        <v>148902.29999999999</v>
      </c>
    </row>
    <row r="372" spans="1:30" ht="31.5" outlineLevel="5" x14ac:dyDescent="0.2">
      <c r="A372" s="22" t="s">
        <v>598</v>
      </c>
      <c r="B372" s="22"/>
      <c r="C372" s="40" t="s">
        <v>599</v>
      </c>
      <c r="D372" s="36">
        <f t="shared" ref="D372:AD372" si="1436">D373</f>
        <v>125179.1</v>
      </c>
      <c r="E372" s="36">
        <f t="shared" si="1436"/>
        <v>0</v>
      </c>
      <c r="F372" s="36">
        <f t="shared" si="1436"/>
        <v>125179.1</v>
      </c>
      <c r="G372" s="36">
        <f t="shared" si="1436"/>
        <v>0</v>
      </c>
      <c r="H372" s="36">
        <f t="shared" si="1436"/>
        <v>125179.1</v>
      </c>
      <c r="I372" s="37">
        <f t="shared" si="1436"/>
        <v>1953.704</v>
      </c>
      <c r="J372" s="36">
        <f t="shared" si="1436"/>
        <v>127132.804</v>
      </c>
      <c r="K372" s="36">
        <f t="shared" si="1436"/>
        <v>0</v>
      </c>
      <c r="L372" s="36">
        <f t="shared" si="1436"/>
        <v>127132.804</v>
      </c>
      <c r="M372" s="36">
        <f t="shared" si="1436"/>
        <v>95470.1</v>
      </c>
      <c r="N372" s="36">
        <f t="shared" si="1436"/>
        <v>0</v>
      </c>
      <c r="O372" s="36">
        <f t="shared" si="1436"/>
        <v>95470.1</v>
      </c>
      <c r="P372" s="36">
        <f t="shared" si="1436"/>
        <v>0</v>
      </c>
      <c r="Q372" s="36">
        <f t="shared" si="1436"/>
        <v>95470.1</v>
      </c>
      <c r="R372" s="36">
        <f t="shared" si="1436"/>
        <v>10745.732</v>
      </c>
      <c r="S372" s="36">
        <f t="shared" si="1436"/>
        <v>106215.83200000001</v>
      </c>
      <c r="T372" s="36">
        <f t="shared" si="1436"/>
        <v>0</v>
      </c>
      <c r="U372" s="36">
        <f t="shared" si="1436"/>
        <v>106215.83200000001</v>
      </c>
      <c r="V372" s="36">
        <f t="shared" si="1436"/>
        <v>95470.1</v>
      </c>
      <c r="W372" s="36">
        <f t="shared" si="1436"/>
        <v>0</v>
      </c>
      <c r="X372" s="36">
        <f t="shared" si="1436"/>
        <v>95470.1</v>
      </c>
      <c r="Y372" s="36">
        <f t="shared" si="1436"/>
        <v>0</v>
      </c>
      <c r="Z372" s="36">
        <f t="shared" si="1436"/>
        <v>95470.1</v>
      </c>
      <c r="AA372" s="36">
        <f t="shared" si="1436"/>
        <v>10745.732</v>
      </c>
      <c r="AB372" s="36">
        <f t="shared" si="1436"/>
        <v>106215.83200000001</v>
      </c>
      <c r="AC372" s="36">
        <f t="shared" si="1436"/>
        <v>0</v>
      </c>
      <c r="AD372" s="36">
        <f t="shared" si="1436"/>
        <v>106215.83200000001</v>
      </c>
    </row>
    <row r="373" spans="1:30" ht="31.5" outlineLevel="5" x14ac:dyDescent="0.2">
      <c r="A373" s="41" t="s">
        <v>598</v>
      </c>
      <c r="B373" s="41" t="s">
        <v>41</v>
      </c>
      <c r="C373" s="42" t="s">
        <v>42</v>
      </c>
      <c r="D373" s="32">
        <v>125179.1</v>
      </c>
      <c r="E373" s="32"/>
      <c r="F373" s="32">
        <f>SUM(D373:E373)</f>
        <v>125179.1</v>
      </c>
      <c r="G373" s="32"/>
      <c r="H373" s="32">
        <f>SUM(F373:G373)</f>
        <v>125179.1</v>
      </c>
      <c r="I373" s="33">
        <v>1953.704</v>
      </c>
      <c r="J373" s="32">
        <f>SUM(H373:I373)</f>
        <v>127132.804</v>
      </c>
      <c r="K373" s="32"/>
      <c r="L373" s="32">
        <f>SUM(J373:K373)</f>
        <v>127132.804</v>
      </c>
      <c r="M373" s="34">
        <v>95470.1</v>
      </c>
      <c r="N373" s="32"/>
      <c r="O373" s="32">
        <f>SUM(M373:N373)</f>
        <v>95470.1</v>
      </c>
      <c r="P373" s="32"/>
      <c r="Q373" s="32">
        <f>SUM(O373:P373)</f>
        <v>95470.1</v>
      </c>
      <c r="R373" s="32">
        <v>10745.732</v>
      </c>
      <c r="S373" s="32">
        <f>SUM(Q373:R373)</f>
        <v>106215.83200000001</v>
      </c>
      <c r="T373" s="32"/>
      <c r="U373" s="32">
        <f>SUM(S373:T373)</f>
        <v>106215.83200000001</v>
      </c>
      <c r="V373" s="34">
        <v>95470.1</v>
      </c>
      <c r="W373" s="32"/>
      <c r="X373" s="32">
        <f>SUM(V373:W373)</f>
        <v>95470.1</v>
      </c>
      <c r="Y373" s="32"/>
      <c r="Z373" s="32">
        <f>SUM(X373:Y373)</f>
        <v>95470.1</v>
      </c>
      <c r="AA373" s="32">
        <v>10745.732</v>
      </c>
      <c r="AB373" s="32">
        <f>SUM(Z373:AA373)</f>
        <v>106215.83200000001</v>
      </c>
      <c r="AC373" s="32"/>
      <c r="AD373" s="32">
        <f>SUM(AB373:AC373)</f>
        <v>106215.83200000001</v>
      </c>
    </row>
    <row r="374" spans="1:30" ht="33" customHeight="1" outlineLevel="7" x14ac:dyDescent="0.2">
      <c r="A374" s="26" t="s">
        <v>105</v>
      </c>
      <c r="B374" s="26"/>
      <c r="C374" s="27" t="s">
        <v>55</v>
      </c>
      <c r="D374" s="28">
        <f>D375+D378</f>
        <v>23473.4</v>
      </c>
      <c r="E374" s="28">
        <f t="shared" ref="E374:F374" si="1437">E375+E378</f>
        <v>0</v>
      </c>
      <c r="F374" s="28">
        <f t="shared" si="1437"/>
        <v>23473.4</v>
      </c>
      <c r="G374" s="28">
        <f t="shared" ref="G374:H374" si="1438">G375+G378</f>
        <v>3.5565600000000002</v>
      </c>
      <c r="H374" s="28">
        <f t="shared" si="1438"/>
        <v>23476.956559999999</v>
      </c>
      <c r="I374" s="29">
        <f t="shared" ref="I374:J374" si="1439">I375+I378</f>
        <v>0</v>
      </c>
      <c r="J374" s="28">
        <f t="shared" si="1439"/>
        <v>23476.956559999999</v>
      </c>
      <c r="K374" s="28">
        <f t="shared" ref="K374:L374" si="1440">K375+K378</f>
        <v>0</v>
      </c>
      <c r="L374" s="28">
        <f t="shared" si="1440"/>
        <v>23476.956559999999</v>
      </c>
      <c r="M374" s="28">
        <f t="shared" ref="M374:V374" si="1441">M375+M378</f>
        <v>22516.199999999997</v>
      </c>
      <c r="N374" s="28">
        <f t="shared" ref="N374:P374" si="1442">N375+N378</f>
        <v>0</v>
      </c>
      <c r="O374" s="28">
        <f t="shared" ref="O374:R374" si="1443">O375+O378</f>
        <v>22516.199999999997</v>
      </c>
      <c r="P374" s="28">
        <f t="shared" si="1442"/>
        <v>0</v>
      </c>
      <c r="Q374" s="28">
        <f t="shared" si="1443"/>
        <v>22516.199999999997</v>
      </c>
      <c r="R374" s="28">
        <f t="shared" si="1443"/>
        <v>0</v>
      </c>
      <c r="S374" s="28">
        <f t="shared" ref="S374:T374" si="1444">S375+S378</f>
        <v>22516.199999999997</v>
      </c>
      <c r="T374" s="28">
        <f t="shared" si="1444"/>
        <v>0</v>
      </c>
      <c r="U374" s="28">
        <f t="shared" ref="U374" si="1445">U375+U378</f>
        <v>22516.199999999997</v>
      </c>
      <c r="V374" s="28">
        <f t="shared" si="1441"/>
        <v>5831.9</v>
      </c>
      <c r="W374" s="28">
        <f t="shared" ref="W374:Z374" si="1446">W375+W378</f>
        <v>0</v>
      </c>
      <c r="X374" s="28">
        <f t="shared" ref="X374" si="1447">X375+X378</f>
        <v>5831.9</v>
      </c>
      <c r="Y374" s="28">
        <f t="shared" si="1446"/>
        <v>0</v>
      </c>
      <c r="Z374" s="28">
        <f t="shared" si="1446"/>
        <v>5831.9</v>
      </c>
      <c r="AA374" s="28">
        <f t="shared" ref="AA374:AB374" si="1448">AA375+AA378</f>
        <v>0</v>
      </c>
      <c r="AB374" s="28">
        <f t="shared" si="1448"/>
        <v>5831.9</v>
      </c>
      <c r="AC374" s="28">
        <f t="shared" ref="AC374:AD374" si="1449">AC375+AC378</f>
        <v>0</v>
      </c>
      <c r="AD374" s="28">
        <f t="shared" si="1449"/>
        <v>5831.9</v>
      </c>
    </row>
    <row r="375" spans="1:30" ht="31.5" outlineLevel="7" x14ac:dyDescent="0.2">
      <c r="A375" s="26" t="s">
        <v>106</v>
      </c>
      <c r="B375" s="26"/>
      <c r="C375" s="27" t="s">
        <v>664</v>
      </c>
      <c r="D375" s="28">
        <f>D376+D377</f>
        <v>6789.1</v>
      </c>
      <c r="E375" s="28">
        <f t="shared" ref="E375:F375" si="1450">E376+E377</f>
        <v>0</v>
      </c>
      <c r="F375" s="28">
        <f t="shared" si="1450"/>
        <v>6789.1</v>
      </c>
      <c r="G375" s="28">
        <f t="shared" ref="G375:H375" si="1451">G376+G377</f>
        <v>3.5565600000000002</v>
      </c>
      <c r="H375" s="28">
        <f t="shared" si="1451"/>
        <v>6792.6565599999994</v>
      </c>
      <c r="I375" s="29">
        <f t="shared" ref="I375:J375" si="1452">I376+I377</f>
        <v>0</v>
      </c>
      <c r="J375" s="28">
        <f t="shared" si="1452"/>
        <v>6792.6565599999994</v>
      </c>
      <c r="K375" s="28">
        <f t="shared" ref="K375:L375" si="1453">K376+K377</f>
        <v>0</v>
      </c>
      <c r="L375" s="28">
        <f t="shared" si="1453"/>
        <v>6792.6565599999994</v>
      </c>
      <c r="M375" s="28">
        <f t="shared" ref="M375:V375" si="1454">M376+M377</f>
        <v>5831.9</v>
      </c>
      <c r="N375" s="28">
        <f t="shared" ref="N375:P375" si="1455">N376+N377</f>
        <v>0</v>
      </c>
      <c r="O375" s="28">
        <f t="shared" ref="O375:R375" si="1456">O376+O377</f>
        <v>5831.9</v>
      </c>
      <c r="P375" s="28">
        <f t="shared" si="1455"/>
        <v>0</v>
      </c>
      <c r="Q375" s="28">
        <f t="shared" si="1456"/>
        <v>5831.9</v>
      </c>
      <c r="R375" s="28">
        <f t="shared" si="1456"/>
        <v>0</v>
      </c>
      <c r="S375" s="28">
        <f t="shared" ref="S375:T375" si="1457">S376+S377</f>
        <v>5831.9</v>
      </c>
      <c r="T375" s="28">
        <f t="shared" si="1457"/>
        <v>0</v>
      </c>
      <c r="U375" s="28">
        <f t="shared" ref="U375" si="1458">U376+U377</f>
        <v>5831.9</v>
      </c>
      <c r="V375" s="28">
        <f t="shared" si="1454"/>
        <v>5831.9</v>
      </c>
      <c r="W375" s="28">
        <f t="shared" ref="W375:Z375" si="1459">W376+W377</f>
        <v>0</v>
      </c>
      <c r="X375" s="28">
        <f t="shared" ref="X375" si="1460">X376+X377</f>
        <v>5831.9</v>
      </c>
      <c r="Y375" s="28">
        <f t="shared" si="1459"/>
        <v>0</v>
      </c>
      <c r="Z375" s="28">
        <f t="shared" si="1459"/>
        <v>5831.9</v>
      </c>
      <c r="AA375" s="28">
        <f t="shared" ref="AA375:AB375" si="1461">AA376+AA377</f>
        <v>0</v>
      </c>
      <c r="AB375" s="28">
        <f t="shared" si="1461"/>
        <v>5831.9</v>
      </c>
      <c r="AC375" s="28">
        <f t="shared" ref="AC375:AD375" si="1462">AC376+AC377</f>
        <v>0</v>
      </c>
      <c r="AD375" s="28">
        <f t="shared" si="1462"/>
        <v>5831.9</v>
      </c>
    </row>
    <row r="376" spans="1:30" ht="31.5" outlineLevel="7" x14ac:dyDescent="0.2">
      <c r="A376" s="30" t="s">
        <v>106</v>
      </c>
      <c r="B376" s="30" t="s">
        <v>6</v>
      </c>
      <c r="C376" s="38" t="s">
        <v>7</v>
      </c>
      <c r="D376" s="32">
        <v>5010</v>
      </c>
      <c r="E376" s="32"/>
      <c r="F376" s="32">
        <f t="shared" ref="F376:F377" si="1463">SUM(D376:E376)</f>
        <v>5010</v>
      </c>
      <c r="G376" s="32">
        <v>3.5565600000000002</v>
      </c>
      <c r="H376" s="32">
        <f t="shared" ref="H376:H377" si="1464">SUM(F376:G376)</f>
        <v>5013.55656</v>
      </c>
      <c r="I376" s="33"/>
      <c r="J376" s="32">
        <f t="shared" ref="J376:J377" si="1465">SUM(H376:I376)</f>
        <v>5013.55656</v>
      </c>
      <c r="K376" s="32"/>
      <c r="L376" s="32">
        <f t="shared" ref="L376:L377" si="1466">SUM(J376:K376)</f>
        <v>5013.55656</v>
      </c>
      <c r="M376" s="34">
        <v>4146.3</v>
      </c>
      <c r="N376" s="32"/>
      <c r="O376" s="32">
        <f t="shared" ref="O376:O377" si="1467">SUM(M376:N376)</f>
        <v>4146.3</v>
      </c>
      <c r="P376" s="32"/>
      <c r="Q376" s="32">
        <f t="shared" ref="Q376:Q377" si="1468">SUM(O376:P376)</f>
        <v>4146.3</v>
      </c>
      <c r="R376" s="32"/>
      <c r="S376" s="32">
        <f t="shared" ref="S376:S377" si="1469">SUM(Q376:R376)</f>
        <v>4146.3</v>
      </c>
      <c r="T376" s="32"/>
      <c r="U376" s="32">
        <f t="shared" ref="U376:U377" si="1470">SUM(S376:T376)</f>
        <v>4146.3</v>
      </c>
      <c r="V376" s="34">
        <v>4146.3</v>
      </c>
      <c r="W376" s="32"/>
      <c r="X376" s="32">
        <f t="shared" ref="X376:X377" si="1471">SUM(V376:W376)</f>
        <v>4146.3</v>
      </c>
      <c r="Y376" s="32"/>
      <c r="Z376" s="32">
        <f t="shared" ref="Z376:Z377" si="1472">SUM(X376:Y376)</f>
        <v>4146.3</v>
      </c>
      <c r="AA376" s="32"/>
      <c r="AB376" s="32">
        <f t="shared" ref="AB376:AB377" si="1473">SUM(Z376:AA376)</f>
        <v>4146.3</v>
      </c>
      <c r="AC376" s="32"/>
      <c r="AD376" s="32">
        <f t="shared" ref="AD376:AD377" si="1474">SUM(AB376:AC376)</f>
        <v>4146.3</v>
      </c>
    </row>
    <row r="377" spans="1:30" outlineLevel="7" x14ac:dyDescent="0.2">
      <c r="A377" s="30" t="s">
        <v>106</v>
      </c>
      <c r="B377" s="30" t="s">
        <v>14</v>
      </c>
      <c r="C377" s="38" t="s">
        <v>15</v>
      </c>
      <c r="D377" s="32">
        <f>1000+779.1</f>
        <v>1779.1</v>
      </c>
      <c r="E377" s="32"/>
      <c r="F377" s="32">
        <f t="shared" si="1463"/>
        <v>1779.1</v>
      </c>
      <c r="G377" s="32"/>
      <c r="H377" s="32">
        <f t="shared" si="1464"/>
        <v>1779.1</v>
      </c>
      <c r="I377" s="33"/>
      <c r="J377" s="32">
        <f t="shared" si="1465"/>
        <v>1779.1</v>
      </c>
      <c r="K377" s="32"/>
      <c r="L377" s="32">
        <f t="shared" si="1466"/>
        <v>1779.1</v>
      </c>
      <c r="M377" s="34">
        <f>906.5+779.1</f>
        <v>1685.6</v>
      </c>
      <c r="N377" s="32"/>
      <c r="O377" s="32">
        <f t="shared" si="1467"/>
        <v>1685.6</v>
      </c>
      <c r="P377" s="32"/>
      <c r="Q377" s="32">
        <f t="shared" si="1468"/>
        <v>1685.6</v>
      </c>
      <c r="R377" s="32"/>
      <c r="S377" s="32">
        <f t="shared" si="1469"/>
        <v>1685.6</v>
      </c>
      <c r="T377" s="32"/>
      <c r="U377" s="32">
        <f t="shared" si="1470"/>
        <v>1685.6</v>
      </c>
      <c r="V377" s="34">
        <f>906.5+779.1</f>
        <v>1685.6</v>
      </c>
      <c r="W377" s="32"/>
      <c r="X377" s="32">
        <f t="shared" si="1471"/>
        <v>1685.6</v>
      </c>
      <c r="Y377" s="32"/>
      <c r="Z377" s="32">
        <f t="shared" si="1472"/>
        <v>1685.6</v>
      </c>
      <c r="AA377" s="32"/>
      <c r="AB377" s="32">
        <f t="shared" si="1473"/>
        <v>1685.6</v>
      </c>
      <c r="AC377" s="32"/>
      <c r="AD377" s="32">
        <f t="shared" si="1474"/>
        <v>1685.6</v>
      </c>
    </row>
    <row r="378" spans="1:30" ht="79.5" customHeight="1" outlineLevel="7" x14ac:dyDescent="0.2">
      <c r="A378" s="26" t="s">
        <v>523</v>
      </c>
      <c r="B378" s="26"/>
      <c r="C378" s="49" t="s">
        <v>524</v>
      </c>
      <c r="D378" s="36">
        <f>D379</f>
        <v>16684.3</v>
      </c>
      <c r="E378" s="36">
        <f t="shared" ref="E378:L378" si="1475">E379</f>
        <v>0</v>
      </c>
      <c r="F378" s="36">
        <f t="shared" si="1475"/>
        <v>16684.3</v>
      </c>
      <c r="G378" s="36">
        <f t="shared" si="1475"/>
        <v>0</v>
      </c>
      <c r="H378" s="36">
        <f t="shared" si="1475"/>
        <v>16684.3</v>
      </c>
      <c r="I378" s="37">
        <f t="shared" si="1475"/>
        <v>0</v>
      </c>
      <c r="J378" s="36">
        <f t="shared" si="1475"/>
        <v>16684.3</v>
      </c>
      <c r="K378" s="36">
        <f t="shared" si="1475"/>
        <v>0</v>
      </c>
      <c r="L378" s="36">
        <f t="shared" si="1475"/>
        <v>16684.3</v>
      </c>
      <c r="M378" s="36">
        <f t="shared" ref="M378:V378" si="1476">M379</f>
        <v>16684.3</v>
      </c>
      <c r="N378" s="36">
        <f t="shared" ref="N378:T378" si="1477">N379</f>
        <v>0</v>
      </c>
      <c r="O378" s="36">
        <f t="shared" ref="O378:U378" si="1478">O379</f>
        <v>16684.3</v>
      </c>
      <c r="P378" s="36">
        <f t="shared" si="1477"/>
        <v>0</v>
      </c>
      <c r="Q378" s="36">
        <f t="shared" si="1478"/>
        <v>16684.3</v>
      </c>
      <c r="R378" s="36">
        <f t="shared" si="1477"/>
        <v>0</v>
      </c>
      <c r="S378" s="36">
        <f t="shared" si="1478"/>
        <v>16684.3</v>
      </c>
      <c r="T378" s="36">
        <f t="shared" si="1477"/>
        <v>0</v>
      </c>
      <c r="U378" s="36">
        <f t="shared" si="1478"/>
        <v>16684.3</v>
      </c>
      <c r="V378" s="36">
        <f t="shared" si="1476"/>
        <v>0</v>
      </c>
      <c r="W378" s="36">
        <f t="shared" ref="W378:AC378" si="1479">W379</f>
        <v>0</v>
      </c>
      <c r="X378" s="36"/>
      <c r="Y378" s="36">
        <f t="shared" si="1479"/>
        <v>0</v>
      </c>
      <c r="Z378" s="36"/>
      <c r="AA378" s="36">
        <f t="shared" si="1479"/>
        <v>0</v>
      </c>
      <c r="AB378" s="36"/>
      <c r="AC378" s="36">
        <f t="shared" si="1479"/>
        <v>0</v>
      </c>
      <c r="AD378" s="36"/>
    </row>
    <row r="379" spans="1:30" outlineLevel="7" x14ac:dyDescent="0.2">
      <c r="A379" s="30" t="s">
        <v>523</v>
      </c>
      <c r="B379" s="30" t="s">
        <v>14</v>
      </c>
      <c r="C379" s="38" t="s">
        <v>15</v>
      </c>
      <c r="D379" s="32">
        <v>16684.3</v>
      </c>
      <c r="E379" s="32"/>
      <c r="F379" s="32">
        <f>SUM(D379:E379)</f>
        <v>16684.3</v>
      </c>
      <c r="G379" s="32"/>
      <c r="H379" s="32">
        <f>SUM(F379:G379)</f>
        <v>16684.3</v>
      </c>
      <c r="I379" s="33"/>
      <c r="J379" s="32">
        <f>SUM(H379:I379)</f>
        <v>16684.3</v>
      </c>
      <c r="K379" s="32"/>
      <c r="L379" s="32">
        <f>SUM(J379:K379)</f>
        <v>16684.3</v>
      </c>
      <c r="M379" s="32">
        <v>16684.3</v>
      </c>
      <c r="N379" s="32"/>
      <c r="O379" s="32">
        <f>SUM(M379:N379)</f>
        <v>16684.3</v>
      </c>
      <c r="P379" s="32"/>
      <c r="Q379" s="32">
        <f>SUM(O379:P379)</f>
        <v>16684.3</v>
      </c>
      <c r="R379" s="32"/>
      <c r="S379" s="32">
        <f>SUM(Q379:R379)</f>
        <v>16684.3</v>
      </c>
      <c r="T379" s="32"/>
      <c r="U379" s="32">
        <f>SUM(S379:T379)</f>
        <v>16684.3</v>
      </c>
      <c r="V379" s="32"/>
      <c r="W379" s="32"/>
      <c r="X379" s="32"/>
      <c r="Y379" s="32"/>
      <c r="Z379" s="32"/>
      <c r="AA379" s="32"/>
      <c r="AB379" s="32"/>
      <c r="AC379" s="32"/>
      <c r="AD379" s="32"/>
    </row>
    <row r="380" spans="1:30" ht="31.5" outlineLevel="3" x14ac:dyDescent="0.2">
      <c r="A380" s="26" t="s">
        <v>188</v>
      </c>
      <c r="B380" s="26"/>
      <c r="C380" s="27" t="s">
        <v>665</v>
      </c>
      <c r="D380" s="28">
        <f t="shared" ref="D380:Z380" si="1480">D381+D405</f>
        <v>166493</v>
      </c>
      <c r="E380" s="28">
        <f t="shared" si="1480"/>
        <v>0</v>
      </c>
      <c r="F380" s="28">
        <f t="shared" si="1480"/>
        <v>166493</v>
      </c>
      <c r="G380" s="28">
        <f t="shared" si="1480"/>
        <v>9311.4186499999996</v>
      </c>
      <c r="H380" s="28">
        <f t="shared" si="1480"/>
        <v>175804.41865000001</v>
      </c>
      <c r="I380" s="29">
        <f t="shared" ref="I380:J380" si="1481">I381+I405</f>
        <v>19655.0196</v>
      </c>
      <c r="J380" s="28">
        <f t="shared" si="1481"/>
        <v>195459.43825000001</v>
      </c>
      <c r="K380" s="28">
        <f t="shared" ref="K380:L380" si="1482">K381+K405</f>
        <v>13374.435309999999</v>
      </c>
      <c r="L380" s="28">
        <f t="shared" si="1482"/>
        <v>208833.87356000001</v>
      </c>
      <c r="M380" s="28">
        <f t="shared" si="1480"/>
        <v>164551.19999999998</v>
      </c>
      <c r="N380" s="28">
        <f t="shared" si="1480"/>
        <v>0</v>
      </c>
      <c r="O380" s="28">
        <f t="shared" si="1480"/>
        <v>164551.19999999998</v>
      </c>
      <c r="P380" s="28">
        <f t="shared" si="1480"/>
        <v>0</v>
      </c>
      <c r="Q380" s="28">
        <f t="shared" si="1480"/>
        <v>164551.19999999998</v>
      </c>
      <c r="R380" s="28">
        <f t="shared" ref="R380:S380" si="1483">R381+R405</f>
        <v>0</v>
      </c>
      <c r="S380" s="28">
        <f t="shared" si="1483"/>
        <v>164551.19999999998</v>
      </c>
      <c r="T380" s="28">
        <f t="shared" ref="T380:U380" si="1484">T381+T405</f>
        <v>0</v>
      </c>
      <c r="U380" s="28">
        <f t="shared" si="1484"/>
        <v>164551.19999999998</v>
      </c>
      <c r="V380" s="28">
        <f t="shared" si="1480"/>
        <v>164551.19999999998</v>
      </c>
      <c r="W380" s="28">
        <f t="shared" si="1480"/>
        <v>0</v>
      </c>
      <c r="X380" s="28">
        <f t="shared" si="1480"/>
        <v>164551.19999999998</v>
      </c>
      <c r="Y380" s="28">
        <f t="shared" si="1480"/>
        <v>0</v>
      </c>
      <c r="Z380" s="28">
        <f t="shared" si="1480"/>
        <v>164551.19999999998</v>
      </c>
      <c r="AA380" s="28">
        <f t="shared" ref="AA380:AB380" si="1485">AA381+AA405</f>
        <v>0</v>
      </c>
      <c r="AB380" s="28">
        <f t="shared" si="1485"/>
        <v>164551.19999999998</v>
      </c>
      <c r="AC380" s="28">
        <f t="shared" ref="AC380:AD380" si="1486">AC381+AC405</f>
        <v>0</v>
      </c>
      <c r="AD380" s="28">
        <f t="shared" si="1486"/>
        <v>164551.19999999998</v>
      </c>
    </row>
    <row r="381" spans="1:30" ht="37.5" customHeight="1" outlineLevel="4" x14ac:dyDescent="0.2">
      <c r="A381" s="26" t="s">
        <v>189</v>
      </c>
      <c r="B381" s="26"/>
      <c r="C381" s="27" t="s">
        <v>190</v>
      </c>
      <c r="D381" s="28">
        <f>D382+D393</f>
        <v>11904.599999999999</v>
      </c>
      <c r="E381" s="28">
        <f>E382+E393</f>
        <v>0</v>
      </c>
      <c r="F381" s="28">
        <f>F382+F393+F402</f>
        <v>11904.599999999999</v>
      </c>
      <c r="G381" s="28">
        <f t="shared" ref="G381:I381" si="1487">G382+G393+G402</f>
        <v>9311.4186499999996</v>
      </c>
      <c r="H381" s="28">
        <f>H382+H393+H402</f>
        <v>21216.018649999998</v>
      </c>
      <c r="I381" s="29">
        <f t="shared" si="1487"/>
        <v>13343.50634</v>
      </c>
      <c r="J381" s="28">
        <f>J382+J393+J402</f>
        <v>34559.524989999998</v>
      </c>
      <c r="K381" s="28">
        <f t="shared" ref="K381" si="1488">K382+K393+K402</f>
        <v>0</v>
      </c>
      <c r="L381" s="28">
        <f>L382+L393+L402</f>
        <v>34559.524989999998</v>
      </c>
      <c r="M381" s="28">
        <f t="shared" ref="M381:Z381" si="1489">M382+M393</f>
        <v>9962.7999999999993</v>
      </c>
      <c r="N381" s="28">
        <f t="shared" si="1489"/>
        <v>0</v>
      </c>
      <c r="O381" s="28">
        <f t="shared" si="1489"/>
        <v>9962.7999999999993</v>
      </c>
      <c r="P381" s="28">
        <f t="shared" si="1489"/>
        <v>0</v>
      </c>
      <c r="Q381" s="28">
        <f t="shared" si="1489"/>
        <v>9962.7999999999993</v>
      </c>
      <c r="R381" s="28">
        <f t="shared" ref="R381:S381" si="1490">R382+R393</f>
        <v>0</v>
      </c>
      <c r="S381" s="28">
        <f t="shared" si="1490"/>
        <v>9962.7999999999993</v>
      </c>
      <c r="T381" s="28">
        <f t="shared" ref="T381:U381" si="1491">T382+T393</f>
        <v>0</v>
      </c>
      <c r="U381" s="28">
        <f t="shared" si="1491"/>
        <v>9962.7999999999993</v>
      </c>
      <c r="V381" s="28">
        <f t="shared" si="1489"/>
        <v>9962.7999999999993</v>
      </c>
      <c r="W381" s="28">
        <f t="shared" si="1489"/>
        <v>0</v>
      </c>
      <c r="X381" s="28">
        <f t="shared" si="1489"/>
        <v>9962.7999999999993</v>
      </c>
      <c r="Y381" s="28">
        <f t="shared" si="1489"/>
        <v>0</v>
      </c>
      <c r="Z381" s="28">
        <f t="shared" si="1489"/>
        <v>9962.7999999999993</v>
      </c>
      <c r="AA381" s="28">
        <f t="shared" ref="AA381:AB381" si="1492">AA382+AA393</f>
        <v>0</v>
      </c>
      <c r="AB381" s="28">
        <f t="shared" si="1492"/>
        <v>9962.7999999999993</v>
      </c>
      <c r="AC381" s="28">
        <f t="shared" ref="AC381:AD381" si="1493">AC382+AC393</f>
        <v>0</v>
      </c>
      <c r="AD381" s="28">
        <f t="shared" si="1493"/>
        <v>9962.7999999999993</v>
      </c>
    </row>
    <row r="382" spans="1:30" ht="31.5" outlineLevel="5" x14ac:dyDescent="0.2">
      <c r="A382" s="26" t="s">
        <v>191</v>
      </c>
      <c r="B382" s="26"/>
      <c r="C382" s="27" t="s">
        <v>192</v>
      </c>
      <c r="D382" s="28">
        <f>D387+D391+D385</f>
        <v>6415</v>
      </c>
      <c r="E382" s="28">
        <f t="shared" ref="E382" si="1494">E387+E391+E385</f>
        <v>0</v>
      </c>
      <c r="F382" s="28">
        <f>F387+F391+F385+F389</f>
        <v>6415</v>
      </c>
      <c r="G382" s="28">
        <f t="shared" ref="G382" si="1495">G387+G391+G385+G389</f>
        <v>903</v>
      </c>
      <c r="H382" s="28">
        <f>H387+H391+H385+H389+H383</f>
        <v>7318</v>
      </c>
      <c r="I382" s="29">
        <f t="shared" ref="I382:AB382" si="1496">I387+I391+I385+I389+I383</f>
        <v>13299.50634</v>
      </c>
      <c r="J382" s="28">
        <f t="shared" si="1496"/>
        <v>20617.50634</v>
      </c>
      <c r="K382" s="28">
        <f t="shared" ref="K382:L382" si="1497">K387+K391+K385+K389+K383</f>
        <v>0</v>
      </c>
      <c r="L382" s="28">
        <f t="shared" si="1497"/>
        <v>20617.50634</v>
      </c>
      <c r="M382" s="28">
        <f t="shared" si="1496"/>
        <v>4462.6000000000004</v>
      </c>
      <c r="N382" s="28">
        <f t="shared" si="1496"/>
        <v>0</v>
      </c>
      <c r="O382" s="28">
        <f t="shared" si="1496"/>
        <v>4462.6000000000004</v>
      </c>
      <c r="P382" s="28">
        <f t="shared" si="1496"/>
        <v>0</v>
      </c>
      <c r="Q382" s="28">
        <f t="shared" si="1496"/>
        <v>4462.6000000000004</v>
      </c>
      <c r="R382" s="28">
        <f t="shared" si="1496"/>
        <v>0</v>
      </c>
      <c r="S382" s="28">
        <f t="shared" si="1496"/>
        <v>4462.6000000000004</v>
      </c>
      <c r="T382" s="28">
        <f t="shared" ref="T382:U382" si="1498">T387+T391+T385+T389+T383</f>
        <v>0</v>
      </c>
      <c r="U382" s="28">
        <f t="shared" si="1498"/>
        <v>4462.6000000000004</v>
      </c>
      <c r="V382" s="28">
        <f t="shared" si="1496"/>
        <v>4462.6000000000004</v>
      </c>
      <c r="W382" s="28">
        <f t="shared" si="1496"/>
        <v>0</v>
      </c>
      <c r="X382" s="28">
        <f t="shared" si="1496"/>
        <v>4462.6000000000004</v>
      </c>
      <c r="Y382" s="28">
        <f t="shared" si="1496"/>
        <v>0</v>
      </c>
      <c r="Z382" s="28">
        <f t="shared" si="1496"/>
        <v>4462.6000000000004</v>
      </c>
      <c r="AA382" s="28">
        <f t="shared" si="1496"/>
        <v>0</v>
      </c>
      <c r="AB382" s="28">
        <f t="shared" si="1496"/>
        <v>4462.6000000000004</v>
      </c>
      <c r="AC382" s="28">
        <f t="shared" ref="AC382:AD382" si="1499">AC387+AC391+AC385+AC389+AC383</f>
        <v>0</v>
      </c>
      <c r="AD382" s="28">
        <f t="shared" si="1499"/>
        <v>4462.6000000000004</v>
      </c>
    </row>
    <row r="383" spans="1:30" ht="31.5" outlineLevel="5" x14ac:dyDescent="0.2">
      <c r="A383" s="56" t="s">
        <v>795</v>
      </c>
      <c r="B383" s="56"/>
      <c r="C383" s="57" t="s">
        <v>796</v>
      </c>
      <c r="D383" s="28"/>
      <c r="E383" s="28"/>
      <c r="F383" s="28"/>
      <c r="G383" s="28"/>
      <c r="H383" s="28"/>
      <c r="I383" s="29">
        <f t="shared" ref="E383:L385" si="1500">I384</f>
        <v>13286.786099999999</v>
      </c>
      <c r="J383" s="28">
        <f t="shared" si="1500"/>
        <v>13286.786099999999</v>
      </c>
      <c r="K383" s="28">
        <f t="shared" si="1500"/>
        <v>0</v>
      </c>
      <c r="L383" s="28">
        <f t="shared" si="1500"/>
        <v>13286.786099999999</v>
      </c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</row>
    <row r="384" spans="1:30" ht="31.5" outlineLevel="5" x14ac:dyDescent="0.2">
      <c r="A384" s="58" t="s">
        <v>795</v>
      </c>
      <c r="B384" s="30" t="s">
        <v>76</v>
      </c>
      <c r="C384" s="38" t="s">
        <v>77</v>
      </c>
      <c r="D384" s="28"/>
      <c r="E384" s="28"/>
      <c r="F384" s="28"/>
      <c r="G384" s="28"/>
      <c r="H384" s="28"/>
      <c r="I384" s="33">
        <v>13286.786099999999</v>
      </c>
      <c r="J384" s="32">
        <f>SUM(H384:I384)</f>
        <v>13286.786099999999</v>
      </c>
      <c r="K384" s="32"/>
      <c r="L384" s="32">
        <f>SUM(J384:K384)</f>
        <v>13286.786099999999</v>
      </c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</row>
    <row r="385" spans="1:30" ht="31.5" outlineLevel="5" x14ac:dyDescent="0.2">
      <c r="A385" s="22" t="s">
        <v>442</v>
      </c>
      <c r="B385" s="22"/>
      <c r="C385" s="40" t="s">
        <v>443</v>
      </c>
      <c r="D385" s="28">
        <f>D386</f>
        <v>1500</v>
      </c>
      <c r="E385" s="28">
        <f t="shared" si="1500"/>
        <v>0</v>
      </c>
      <c r="F385" s="28">
        <f t="shared" si="1500"/>
        <v>1500</v>
      </c>
      <c r="G385" s="28">
        <f t="shared" si="1500"/>
        <v>0</v>
      </c>
      <c r="H385" s="28">
        <f t="shared" si="1500"/>
        <v>1500</v>
      </c>
      <c r="I385" s="29">
        <f t="shared" si="1500"/>
        <v>12.72024</v>
      </c>
      <c r="J385" s="28">
        <f t="shared" si="1500"/>
        <v>1512.7202400000001</v>
      </c>
      <c r="K385" s="28">
        <f t="shared" si="1500"/>
        <v>0</v>
      </c>
      <c r="L385" s="28">
        <f t="shared" si="1500"/>
        <v>1512.7202400000001</v>
      </c>
      <c r="M385" s="28">
        <f t="shared" ref="M385:V385" si="1501">M386</f>
        <v>1500</v>
      </c>
      <c r="N385" s="28">
        <f t="shared" ref="N385:T385" si="1502">N386</f>
        <v>0</v>
      </c>
      <c r="O385" s="28">
        <f t="shared" ref="O385:U385" si="1503">O386</f>
        <v>1500</v>
      </c>
      <c r="P385" s="28">
        <f t="shared" si="1502"/>
        <v>0</v>
      </c>
      <c r="Q385" s="28">
        <f t="shared" si="1503"/>
        <v>1500</v>
      </c>
      <c r="R385" s="28">
        <f t="shared" si="1502"/>
        <v>0</v>
      </c>
      <c r="S385" s="28">
        <f t="shared" si="1503"/>
        <v>1500</v>
      </c>
      <c r="T385" s="28">
        <f t="shared" si="1502"/>
        <v>0</v>
      </c>
      <c r="U385" s="28">
        <f t="shared" si="1503"/>
        <v>1500</v>
      </c>
      <c r="V385" s="28">
        <f t="shared" si="1501"/>
        <v>1500</v>
      </c>
      <c r="W385" s="28">
        <f t="shared" ref="W385:AC385" si="1504">W386</f>
        <v>0</v>
      </c>
      <c r="X385" s="28">
        <f t="shared" ref="X385:AD385" si="1505">X386</f>
        <v>1500</v>
      </c>
      <c r="Y385" s="28">
        <f t="shared" si="1504"/>
        <v>0</v>
      </c>
      <c r="Z385" s="28">
        <f t="shared" si="1505"/>
        <v>1500</v>
      </c>
      <c r="AA385" s="28">
        <f t="shared" si="1504"/>
        <v>0</v>
      </c>
      <c r="AB385" s="28">
        <f t="shared" si="1505"/>
        <v>1500</v>
      </c>
      <c r="AC385" s="28">
        <f t="shared" si="1504"/>
        <v>0</v>
      </c>
      <c r="AD385" s="28">
        <f t="shared" si="1505"/>
        <v>1500</v>
      </c>
    </row>
    <row r="386" spans="1:30" ht="31.5" outlineLevel="5" x14ac:dyDescent="0.2">
      <c r="A386" s="41" t="s">
        <v>442</v>
      </c>
      <c r="B386" s="41" t="s">
        <v>41</v>
      </c>
      <c r="C386" s="42" t="s">
        <v>42</v>
      </c>
      <c r="D386" s="32">
        <v>1500</v>
      </c>
      <c r="E386" s="32"/>
      <c r="F386" s="32">
        <f>SUM(D386:E386)</f>
        <v>1500</v>
      </c>
      <c r="G386" s="32"/>
      <c r="H386" s="32">
        <f>SUM(F386:G386)</f>
        <v>1500</v>
      </c>
      <c r="I386" s="33">
        <v>12.72024</v>
      </c>
      <c r="J386" s="32">
        <f>SUM(H386:I386)</f>
        <v>1512.7202400000001</v>
      </c>
      <c r="K386" s="32"/>
      <c r="L386" s="32">
        <f>SUM(J386:K386)</f>
        <v>1512.7202400000001</v>
      </c>
      <c r="M386" s="34">
        <v>1500</v>
      </c>
      <c r="N386" s="32"/>
      <c r="O386" s="32">
        <f>SUM(M386:N386)</f>
        <v>1500</v>
      </c>
      <c r="P386" s="32"/>
      <c r="Q386" s="32">
        <f>SUM(O386:P386)</f>
        <v>1500</v>
      </c>
      <c r="R386" s="32"/>
      <c r="S386" s="32">
        <f>SUM(Q386:R386)</f>
        <v>1500</v>
      </c>
      <c r="T386" s="32"/>
      <c r="U386" s="32">
        <f>SUM(S386:T386)</f>
        <v>1500</v>
      </c>
      <c r="V386" s="34">
        <v>1500</v>
      </c>
      <c r="W386" s="32"/>
      <c r="X386" s="32">
        <f>SUM(V386:W386)</f>
        <v>1500</v>
      </c>
      <c r="Y386" s="32"/>
      <c r="Z386" s="32">
        <f>SUM(X386:Y386)</f>
        <v>1500</v>
      </c>
      <c r="AA386" s="32"/>
      <c r="AB386" s="32">
        <f>SUM(Z386:AA386)</f>
        <v>1500</v>
      </c>
      <c r="AC386" s="32"/>
      <c r="AD386" s="32">
        <f>SUM(AB386:AC386)</f>
        <v>1500</v>
      </c>
    </row>
    <row r="387" spans="1:30" ht="35.25" customHeight="1" outlineLevel="7" x14ac:dyDescent="0.2">
      <c r="A387" s="26" t="s">
        <v>288</v>
      </c>
      <c r="B387" s="26"/>
      <c r="C387" s="27" t="s">
        <v>289</v>
      </c>
      <c r="D387" s="28">
        <f>D388</f>
        <v>215</v>
      </c>
      <c r="E387" s="28">
        <f t="shared" ref="E387:L389" si="1506">E388</f>
        <v>0</v>
      </c>
      <c r="F387" s="28">
        <f t="shared" si="1506"/>
        <v>215</v>
      </c>
      <c r="G387" s="28">
        <f t="shared" si="1506"/>
        <v>0</v>
      </c>
      <c r="H387" s="28">
        <f t="shared" si="1506"/>
        <v>215</v>
      </c>
      <c r="I387" s="29">
        <f t="shared" si="1506"/>
        <v>0</v>
      </c>
      <c r="J387" s="28">
        <f t="shared" si="1506"/>
        <v>215</v>
      </c>
      <c r="K387" s="28">
        <f t="shared" si="1506"/>
        <v>0</v>
      </c>
      <c r="L387" s="28">
        <f t="shared" si="1506"/>
        <v>215</v>
      </c>
      <c r="M387" s="28">
        <f t="shared" ref="M387:V387" si="1507">M388</f>
        <v>962.6</v>
      </c>
      <c r="N387" s="28">
        <f t="shared" ref="N387:T387" si="1508">N388</f>
        <v>0</v>
      </c>
      <c r="O387" s="28">
        <f t="shared" ref="O387:U387" si="1509">O388</f>
        <v>962.6</v>
      </c>
      <c r="P387" s="28">
        <f t="shared" si="1508"/>
        <v>0</v>
      </c>
      <c r="Q387" s="28">
        <f t="shared" si="1509"/>
        <v>962.6</v>
      </c>
      <c r="R387" s="28">
        <f t="shared" si="1508"/>
        <v>0</v>
      </c>
      <c r="S387" s="28">
        <f t="shared" si="1509"/>
        <v>962.6</v>
      </c>
      <c r="T387" s="28">
        <f t="shared" si="1508"/>
        <v>0</v>
      </c>
      <c r="U387" s="28">
        <f t="shared" si="1509"/>
        <v>962.6</v>
      </c>
      <c r="V387" s="28">
        <f t="shared" si="1507"/>
        <v>962.6</v>
      </c>
      <c r="W387" s="28">
        <f t="shared" ref="W387:AC387" si="1510">W388</f>
        <v>0</v>
      </c>
      <c r="X387" s="28">
        <f t="shared" ref="X387:AD387" si="1511">X388</f>
        <v>962.6</v>
      </c>
      <c r="Y387" s="28">
        <f t="shared" si="1510"/>
        <v>0</v>
      </c>
      <c r="Z387" s="28">
        <f t="shared" si="1511"/>
        <v>962.6</v>
      </c>
      <c r="AA387" s="28">
        <f t="shared" si="1510"/>
        <v>0</v>
      </c>
      <c r="AB387" s="28">
        <f t="shared" si="1511"/>
        <v>962.6</v>
      </c>
      <c r="AC387" s="28">
        <f t="shared" si="1510"/>
        <v>0</v>
      </c>
      <c r="AD387" s="28">
        <f t="shared" si="1511"/>
        <v>962.6</v>
      </c>
    </row>
    <row r="388" spans="1:30" ht="31.5" outlineLevel="5" x14ac:dyDescent="0.2">
      <c r="A388" s="30" t="s">
        <v>288</v>
      </c>
      <c r="B388" s="30" t="s">
        <v>41</v>
      </c>
      <c r="C388" s="38" t="s">
        <v>42</v>
      </c>
      <c r="D388" s="32">
        <v>215</v>
      </c>
      <c r="E388" s="32"/>
      <c r="F388" s="32">
        <f>SUM(D388:E388)</f>
        <v>215</v>
      </c>
      <c r="G388" s="32"/>
      <c r="H388" s="32">
        <f>SUM(F388:G388)</f>
        <v>215</v>
      </c>
      <c r="I388" s="33"/>
      <c r="J388" s="32">
        <f>SUM(H388:I388)</f>
        <v>215</v>
      </c>
      <c r="K388" s="32"/>
      <c r="L388" s="32">
        <f>SUM(J388:K388)</f>
        <v>215</v>
      </c>
      <c r="M388" s="34">
        <v>962.6</v>
      </c>
      <c r="N388" s="32"/>
      <c r="O388" s="32">
        <f>SUM(M388:N388)</f>
        <v>962.6</v>
      </c>
      <c r="P388" s="32"/>
      <c r="Q388" s="32">
        <f>SUM(O388:P388)</f>
        <v>962.6</v>
      </c>
      <c r="R388" s="32"/>
      <c r="S388" s="32">
        <f>SUM(Q388:R388)</f>
        <v>962.6</v>
      </c>
      <c r="T388" s="32"/>
      <c r="U388" s="32">
        <f>SUM(S388:T388)</f>
        <v>962.6</v>
      </c>
      <c r="V388" s="34">
        <v>962.6</v>
      </c>
      <c r="W388" s="32"/>
      <c r="X388" s="32">
        <f>SUM(V388:W388)</f>
        <v>962.6</v>
      </c>
      <c r="Y388" s="32"/>
      <c r="Z388" s="32">
        <f>SUM(X388:Y388)</f>
        <v>962.6</v>
      </c>
      <c r="AA388" s="32"/>
      <c r="AB388" s="32">
        <f>SUM(Z388:AA388)</f>
        <v>962.6</v>
      </c>
      <c r="AC388" s="32"/>
      <c r="AD388" s="32">
        <f>SUM(AB388:AC388)</f>
        <v>962.6</v>
      </c>
    </row>
    <row r="389" spans="1:30" ht="31.5" outlineLevel="5" x14ac:dyDescent="0.25">
      <c r="A389" s="22" t="s">
        <v>731</v>
      </c>
      <c r="B389" s="22"/>
      <c r="C389" s="43" t="s">
        <v>732</v>
      </c>
      <c r="D389" s="32"/>
      <c r="E389" s="32"/>
      <c r="F389" s="32"/>
      <c r="G389" s="28">
        <f t="shared" si="1506"/>
        <v>5603</v>
      </c>
      <c r="H389" s="28">
        <f t="shared" si="1506"/>
        <v>5603</v>
      </c>
      <c r="I389" s="29">
        <f t="shared" si="1506"/>
        <v>0</v>
      </c>
      <c r="J389" s="28">
        <f t="shared" si="1506"/>
        <v>5603</v>
      </c>
      <c r="K389" s="28">
        <f t="shared" si="1506"/>
        <v>0</v>
      </c>
      <c r="L389" s="28">
        <f t="shared" si="1506"/>
        <v>5603</v>
      </c>
      <c r="M389" s="34"/>
      <c r="N389" s="32"/>
      <c r="O389" s="32"/>
      <c r="P389" s="32"/>
      <c r="Q389" s="32"/>
      <c r="R389" s="32"/>
      <c r="S389" s="32"/>
      <c r="T389" s="32"/>
      <c r="U389" s="32"/>
      <c r="V389" s="34"/>
      <c r="W389" s="32"/>
      <c r="X389" s="32"/>
      <c r="Y389" s="32"/>
      <c r="Z389" s="32"/>
      <c r="AA389" s="32"/>
      <c r="AB389" s="32"/>
      <c r="AC389" s="32"/>
      <c r="AD389" s="32"/>
    </row>
    <row r="390" spans="1:30" ht="31.5" outlineLevel="5" x14ac:dyDescent="0.2">
      <c r="A390" s="41" t="s">
        <v>731</v>
      </c>
      <c r="B390" s="41" t="s">
        <v>76</v>
      </c>
      <c r="C390" s="38" t="s">
        <v>77</v>
      </c>
      <c r="D390" s="32"/>
      <c r="E390" s="32"/>
      <c r="F390" s="32"/>
      <c r="G390" s="32">
        <v>5603</v>
      </c>
      <c r="H390" s="32">
        <f>SUM(F390:G390)</f>
        <v>5603</v>
      </c>
      <c r="I390" s="33"/>
      <c r="J390" s="32">
        <f>SUM(H390:I390)</f>
        <v>5603</v>
      </c>
      <c r="K390" s="32"/>
      <c r="L390" s="32">
        <f>SUM(J390:K390)</f>
        <v>5603</v>
      </c>
      <c r="M390" s="34"/>
      <c r="N390" s="32"/>
      <c r="O390" s="32"/>
      <c r="P390" s="32"/>
      <c r="Q390" s="32"/>
      <c r="R390" s="32"/>
      <c r="S390" s="32"/>
      <c r="T390" s="32"/>
      <c r="U390" s="32"/>
      <c r="V390" s="34"/>
      <c r="W390" s="32"/>
      <c r="X390" s="32"/>
      <c r="Y390" s="32"/>
      <c r="Z390" s="32"/>
      <c r="AA390" s="32"/>
      <c r="AB390" s="32"/>
      <c r="AC390" s="32"/>
      <c r="AD390" s="32"/>
    </row>
    <row r="391" spans="1:30" ht="47.25" outlineLevel="7" x14ac:dyDescent="0.2">
      <c r="A391" s="22" t="s">
        <v>330</v>
      </c>
      <c r="B391" s="22"/>
      <c r="C391" s="40" t="s">
        <v>556</v>
      </c>
      <c r="D391" s="36">
        <f>D392</f>
        <v>4700</v>
      </c>
      <c r="E391" s="36">
        <f t="shared" ref="E391:K391" si="1512">E392</f>
        <v>0</v>
      </c>
      <c r="F391" s="36">
        <f t="shared" si="1512"/>
        <v>4700</v>
      </c>
      <c r="G391" s="36">
        <f t="shared" si="1512"/>
        <v>-4700</v>
      </c>
      <c r="H391" s="36">
        <f t="shared" si="1512"/>
        <v>0</v>
      </c>
      <c r="I391" s="37">
        <f t="shared" si="1512"/>
        <v>0</v>
      </c>
      <c r="J391" s="36"/>
      <c r="K391" s="36">
        <f t="shared" si="1512"/>
        <v>0</v>
      </c>
      <c r="L391" s="36"/>
      <c r="M391" s="36">
        <f t="shared" ref="M391:V391" si="1513">M392</f>
        <v>2000</v>
      </c>
      <c r="N391" s="36">
        <f t="shared" ref="N391:T391" si="1514">N392</f>
        <v>0</v>
      </c>
      <c r="O391" s="36">
        <f t="shared" ref="O391:U391" si="1515">O392</f>
        <v>2000</v>
      </c>
      <c r="P391" s="36">
        <f t="shared" si="1514"/>
        <v>0</v>
      </c>
      <c r="Q391" s="36">
        <f t="shared" si="1515"/>
        <v>2000</v>
      </c>
      <c r="R391" s="36">
        <f t="shared" si="1514"/>
        <v>0</v>
      </c>
      <c r="S391" s="36">
        <f t="shared" si="1515"/>
        <v>2000</v>
      </c>
      <c r="T391" s="36">
        <f t="shared" si="1514"/>
        <v>0</v>
      </c>
      <c r="U391" s="36">
        <f t="shared" si="1515"/>
        <v>2000</v>
      </c>
      <c r="V391" s="36">
        <f t="shared" si="1513"/>
        <v>2000</v>
      </c>
      <c r="W391" s="36">
        <f t="shared" ref="W391:AC391" si="1516">W392</f>
        <v>0</v>
      </c>
      <c r="X391" s="36">
        <f t="shared" ref="X391:AD391" si="1517">X392</f>
        <v>2000</v>
      </c>
      <c r="Y391" s="36">
        <f t="shared" si="1516"/>
        <v>0</v>
      </c>
      <c r="Z391" s="36">
        <f t="shared" si="1517"/>
        <v>2000</v>
      </c>
      <c r="AA391" s="36">
        <f t="shared" si="1516"/>
        <v>0</v>
      </c>
      <c r="AB391" s="36">
        <f t="shared" si="1517"/>
        <v>2000</v>
      </c>
      <c r="AC391" s="36">
        <f t="shared" si="1516"/>
        <v>0</v>
      </c>
      <c r="AD391" s="36">
        <f t="shared" si="1517"/>
        <v>2000</v>
      </c>
    </row>
    <row r="392" spans="1:30" ht="31.5" outlineLevel="7" x14ac:dyDescent="0.2">
      <c r="A392" s="41" t="s">
        <v>330</v>
      </c>
      <c r="B392" s="41" t="s">
        <v>41</v>
      </c>
      <c r="C392" s="42" t="s">
        <v>42</v>
      </c>
      <c r="D392" s="32">
        <v>4700</v>
      </c>
      <c r="E392" s="32"/>
      <c r="F392" s="32">
        <f>SUM(D392:E392)</f>
        <v>4700</v>
      </c>
      <c r="G392" s="32">
        <v>-4700</v>
      </c>
      <c r="H392" s="32">
        <f>SUM(F392:G392)</f>
        <v>0</v>
      </c>
      <c r="I392" s="33"/>
      <c r="J392" s="32"/>
      <c r="K392" s="32"/>
      <c r="L392" s="32"/>
      <c r="M392" s="32">
        <v>2000</v>
      </c>
      <c r="N392" s="32"/>
      <c r="O392" s="32">
        <f>SUM(M392:N392)</f>
        <v>2000</v>
      </c>
      <c r="P392" s="32"/>
      <c r="Q392" s="32">
        <f>SUM(O392:P392)</f>
        <v>2000</v>
      </c>
      <c r="R392" s="32"/>
      <c r="S392" s="32">
        <f>SUM(Q392:R392)</f>
        <v>2000</v>
      </c>
      <c r="T392" s="32"/>
      <c r="U392" s="32">
        <f>SUM(S392:T392)</f>
        <v>2000</v>
      </c>
      <c r="V392" s="32">
        <v>2000</v>
      </c>
      <c r="W392" s="32"/>
      <c r="X392" s="32">
        <f>SUM(V392:W392)</f>
        <v>2000</v>
      </c>
      <c r="Y392" s="32"/>
      <c r="Z392" s="32">
        <f>SUM(X392:Y392)</f>
        <v>2000</v>
      </c>
      <c r="AA392" s="32"/>
      <c r="AB392" s="32">
        <f>SUM(Z392:AA392)</f>
        <v>2000</v>
      </c>
      <c r="AC392" s="32"/>
      <c r="AD392" s="32">
        <f>SUM(AB392:AC392)</f>
        <v>2000</v>
      </c>
    </row>
    <row r="393" spans="1:30" ht="31.5" outlineLevel="7" x14ac:dyDescent="0.2">
      <c r="A393" s="26" t="s">
        <v>285</v>
      </c>
      <c r="B393" s="26"/>
      <c r="C393" s="27" t="s">
        <v>286</v>
      </c>
      <c r="D393" s="28">
        <f>D394+D398+D400</f>
        <v>5489.5999999999995</v>
      </c>
      <c r="E393" s="28">
        <f t="shared" ref="E393:F393" si="1518">E394+E398+E400</f>
        <v>0</v>
      </c>
      <c r="F393" s="28">
        <f t="shared" si="1518"/>
        <v>5489.5999999999995</v>
      </c>
      <c r="G393" s="28">
        <f t="shared" ref="G393:H393" si="1519">G394+G398+G400</f>
        <v>0</v>
      </c>
      <c r="H393" s="28">
        <f t="shared" si="1519"/>
        <v>5489.5999999999995</v>
      </c>
      <c r="I393" s="29">
        <f t="shared" ref="I393:J393" si="1520">I394+I398+I400</f>
        <v>44</v>
      </c>
      <c r="J393" s="28">
        <f t="shared" si="1520"/>
        <v>5533.5999999999995</v>
      </c>
      <c r="K393" s="28">
        <f t="shared" ref="K393:L393" si="1521">K394+K398+K400</f>
        <v>0</v>
      </c>
      <c r="L393" s="28">
        <f t="shared" si="1521"/>
        <v>5533.5999999999995</v>
      </c>
      <c r="M393" s="28">
        <f>M394+M398+M400</f>
        <v>5500.2</v>
      </c>
      <c r="N393" s="28">
        <f t="shared" ref="N393:P393" si="1522">N394+N398+N400</f>
        <v>0</v>
      </c>
      <c r="O393" s="28">
        <f t="shared" ref="O393:R393" si="1523">O394+O398+O400</f>
        <v>5500.2</v>
      </c>
      <c r="P393" s="28">
        <f t="shared" si="1522"/>
        <v>0</v>
      </c>
      <c r="Q393" s="28">
        <f t="shared" si="1523"/>
        <v>5500.2</v>
      </c>
      <c r="R393" s="28">
        <f t="shared" si="1523"/>
        <v>0</v>
      </c>
      <c r="S393" s="28">
        <f t="shared" ref="S393:T393" si="1524">S394+S398+S400</f>
        <v>5500.2</v>
      </c>
      <c r="T393" s="28">
        <f t="shared" si="1524"/>
        <v>0</v>
      </c>
      <c r="U393" s="28">
        <f t="shared" ref="U393" si="1525">U394+U398+U400</f>
        <v>5500.2</v>
      </c>
      <c r="V393" s="28">
        <f>V394+V398+V400</f>
        <v>5500.2</v>
      </c>
      <c r="W393" s="28">
        <f t="shared" ref="W393:Y393" si="1526">W394+W398+W400</f>
        <v>0</v>
      </c>
      <c r="X393" s="28">
        <f t="shared" ref="X393:AA393" si="1527">X394+X398+X400</f>
        <v>5500.2</v>
      </c>
      <c r="Y393" s="28">
        <f t="shared" si="1526"/>
        <v>0</v>
      </c>
      <c r="Z393" s="28">
        <f t="shared" si="1527"/>
        <v>5500.2</v>
      </c>
      <c r="AA393" s="28">
        <f t="shared" si="1527"/>
        <v>0</v>
      </c>
      <c r="AB393" s="28">
        <f t="shared" ref="AB393:AC393" si="1528">AB394+AB398+AB400</f>
        <v>5500.2</v>
      </c>
      <c r="AC393" s="28">
        <f t="shared" si="1528"/>
        <v>0</v>
      </c>
      <c r="AD393" s="28">
        <f t="shared" ref="AD393" si="1529">AD394+AD398+AD400</f>
        <v>5500.2</v>
      </c>
    </row>
    <row r="394" spans="1:30" outlineLevel="7" x14ac:dyDescent="0.2">
      <c r="A394" s="26" t="s">
        <v>290</v>
      </c>
      <c r="B394" s="26"/>
      <c r="C394" s="27" t="s">
        <v>291</v>
      </c>
      <c r="D394" s="28">
        <f>D395+D396+D397</f>
        <v>4342.8999999999996</v>
      </c>
      <c r="E394" s="28">
        <f t="shared" ref="E394:F394" si="1530">E395+E396+E397</f>
        <v>0</v>
      </c>
      <c r="F394" s="28">
        <f t="shared" si="1530"/>
        <v>4342.8999999999996</v>
      </c>
      <c r="G394" s="28">
        <f t="shared" ref="G394:H394" si="1531">G395+G396+G397</f>
        <v>0</v>
      </c>
      <c r="H394" s="28">
        <f t="shared" si="1531"/>
        <v>4342.8999999999996</v>
      </c>
      <c r="I394" s="29">
        <f t="shared" ref="I394:J394" si="1532">I395+I396+I397</f>
        <v>44</v>
      </c>
      <c r="J394" s="28">
        <f t="shared" si="1532"/>
        <v>4386.8999999999996</v>
      </c>
      <c r="K394" s="28">
        <f t="shared" ref="K394:L394" si="1533">K395+K396+K397</f>
        <v>0</v>
      </c>
      <c r="L394" s="28">
        <f t="shared" si="1533"/>
        <v>4386.8999999999996</v>
      </c>
      <c r="M394" s="28">
        <f t="shared" ref="M394:V394" si="1534">M395+M396+M397</f>
        <v>4353.5</v>
      </c>
      <c r="N394" s="28">
        <f t="shared" ref="N394:P394" si="1535">N395+N396+N397</f>
        <v>0</v>
      </c>
      <c r="O394" s="28">
        <f t="shared" ref="O394:R394" si="1536">O395+O396+O397</f>
        <v>4353.5</v>
      </c>
      <c r="P394" s="28">
        <f t="shared" si="1535"/>
        <v>0</v>
      </c>
      <c r="Q394" s="28">
        <f t="shared" si="1536"/>
        <v>4353.5</v>
      </c>
      <c r="R394" s="28">
        <f t="shared" si="1536"/>
        <v>0</v>
      </c>
      <c r="S394" s="28">
        <f t="shared" ref="S394:T394" si="1537">S395+S396+S397</f>
        <v>4353.5</v>
      </c>
      <c r="T394" s="28">
        <f t="shared" si="1537"/>
        <v>0</v>
      </c>
      <c r="U394" s="28">
        <f t="shared" ref="U394" si="1538">U395+U396+U397</f>
        <v>4353.5</v>
      </c>
      <c r="V394" s="28">
        <f t="shared" si="1534"/>
        <v>4353.5</v>
      </c>
      <c r="W394" s="28">
        <f t="shared" ref="W394:Z394" si="1539">W395+W396+W397</f>
        <v>0</v>
      </c>
      <c r="X394" s="28">
        <f t="shared" ref="X394" si="1540">X395+X396+X397</f>
        <v>4353.5</v>
      </c>
      <c r="Y394" s="28">
        <f t="shared" si="1539"/>
        <v>0</v>
      </c>
      <c r="Z394" s="28">
        <f t="shared" si="1539"/>
        <v>4353.5</v>
      </c>
      <c r="AA394" s="28">
        <f t="shared" ref="AA394:AB394" si="1541">AA395+AA396+AA397</f>
        <v>0</v>
      </c>
      <c r="AB394" s="28">
        <f t="shared" si="1541"/>
        <v>4353.5</v>
      </c>
      <c r="AC394" s="28">
        <f t="shared" ref="AC394:AD394" si="1542">AC395+AC396+AC397</f>
        <v>0</v>
      </c>
      <c r="AD394" s="28">
        <f t="shared" si="1542"/>
        <v>4353.5</v>
      </c>
    </row>
    <row r="395" spans="1:30" ht="31.5" outlineLevel="5" x14ac:dyDescent="0.2">
      <c r="A395" s="30" t="s">
        <v>290</v>
      </c>
      <c r="B395" s="30" t="s">
        <v>6</v>
      </c>
      <c r="C395" s="38" t="s">
        <v>7</v>
      </c>
      <c r="D395" s="51">
        <v>973</v>
      </c>
      <c r="E395" s="32"/>
      <c r="F395" s="32">
        <f t="shared" ref="F395:F397" si="1543">SUM(D395:E395)</f>
        <v>973</v>
      </c>
      <c r="G395" s="32"/>
      <c r="H395" s="32">
        <f t="shared" ref="H395:H397" si="1544">SUM(F395:G395)</f>
        <v>973</v>
      </c>
      <c r="I395" s="33">
        <v>44</v>
      </c>
      <c r="J395" s="32">
        <f t="shared" ref="J395:J397" si="1545">SUM(H395:I395)</f>
        <v>1017</v>
      </c>
      <c r="K395" s="32"/>
      <c r="L395" s="32">
        <f t="shared" ref="L395:L397" si="1546">SUM(J395:K395)</f>
        <v>1017</v>
      </c>
      <c r="M395" s="34">
        <v>973</v>
      </c>
      <c r="N395" s="32"/>
      <c r="O395" s="32">
        <f t="shared" ref="O395:O397" si="1547">SUM(M395:N395)</f>
        <v>973</v>
      </c>
      <c r="P395" s="32"/>
      <c r="Q395" s="32">
        <f t="shared" ref="Q395:Q397" si="1548">SUM(O395:P395)</f>
        <v>973</v>
      </c>
      <c r="R395" s="32"/>
      <c r="S395" s="32">
        <f t="shared" ref="S395:S397" si="1549">SUM(Q395:R395)</f>
        <v>973</v>
      </c>
      <c r="T395" s="32"/>
      <c r="U395" s="32">
        <f t="shared" ref="U395:U397" si="1550">SUM(S395:T395)</f>
        <v>973</v>
      </c>
      <c r="V395" s="34">
        <v>973</v>
      </c>
      <c r="W395" s="32"/>
      <c r="X395" s="32">
        <f t="shared" ref="X395:X397" si="1551">SUM(V395:W395)</f>
        <v>973</v>
      </c>
      <c r="Y395" s="32"/>
      <c r="Z395" s="32">
        <f t="shared" ref="Z395:Z397" si="1552">SUM(X395:Y395)</f>
        <v>973</v>
      </c>
      <c r="AA395" s="32"/>
      <c r="AB395" s="32">
        <f t="shared" ref="AB395:AB397" si="1553">SUM(Z395:AA395)</f>
        <v>973</v>
      </c>
      <c r="AC395" s="32"/>
      <c r="AD395" s="32">
        <f t="shared" ref="AD395:AD397" si="1554">SUM(AB395:AC395)</f>
        <v>973</v>
      </c>
    </row>
    <row r="396" spans="1:30" outlineLevel="7" x14ac:dyDescent="0.2">
      <c r="A396" s="30" t="s">
        <v>290</v>
      </c>
      <c r="B396" s="30" t="s">
        <v>18</v>
      </c>
      <c r="C396" s="38" t="s">
        <v>19</v>
      </c>
      <c r="D396" s="51">
        <v>303.39999999999998</v>
      </c>
      <c r="E396" s="32"/>
      <c r="F396" s="32">
        <f t="shared" si="1543"/>
        <v>303.39999999999998</v>
      </c>
      <c r="G396" s="32"/>
      <c r="H396" s="32">
        <f t="shared" si="1544"/>
        <v>303.39999999999998</v>
      </c>
      <c r="I396" s="33"/>
      <c r="J396" s="32">
        <f t="shared" si="1545"/>
        <v>303.39999999999998</v>
      </c>
      <c r="K396" s="32"/>
      <c r="L396" s="32">
        <f t="shared" si="1546"/>
        <v>303.39999999999998</v>
      </c>
      <c r="M396" s="34">
        <v>380.5</v>
      </c>
      <c r="N396" s="32"/>
      <c r="O396" s="32">
        <f t="shared" si="1547"/>
        <v>380.5</v>
      </c>
      <c r="P396" s="32"/>
      <c r="Q396" s="32">
        <f t="shared" si="1548"/>
        <v>380.5</v>
      </c>
      <c r="R396" s="32"/>
      <c r="S396" s="32">
        <f t="shared" si="1549"/>
        <v>380.5</v>
      </c>
      <c r="T396" s="32"/>
      <c r="U396" s="32">
        <f t="shared" si="1550"/>
        <v>380.5</v>
      </c>
      <c r="V396" s="34">
        <v>380.5</v>
      </c>
      <c r="W396" s="32"/>
      <c r="X396" s="32">
        <f t="shared" si="1551"/>
        <v>380.5</v>
      </c>
      <c r="Y396" s="32"/>
      <c r="Z396" s="32">
        <f t="shared" si="1552"/>
        <v>380.5</v>
      </c>
      <c r="AA396" s="32"/>
      <c r="AB396" s="32">
        <f t="shared" si="1553"/>
        <v>380.5</v>
      </c>
      <c r="AC396" s="32"/>
      <c r="AD396" s="32">
        <f t="shared" si="1554"/>
        <v>380.5</v>
      </c>
    </row>
    <row r="397" spans="1:30" ht="31.5" outlineLevel="7" x14ac:dyDescent="0.2">
      <c r="A397" s="30" t="s">
        <v>290</v>
      </c>
      <c r="B397" s="30" t="s">
        <v>41</v>
      </c>
      <c r="C397" s="38" t="s">
        <v>42</v>
      </c>
      <c r="D397" s="51">
        <v>3066.5</v>
      </c>
      <c r="E397" s="32"/>
      <c r="F397" s="32">
        <f t="shared" si="1543"/>
        <v>3066.5</v>
      </c>
      <c r="G397" s="32"/>
      <c r="H397" s="32">
        <f t="shared" si="1544"/>
        <v>3066.5</v>
      </c>
      <c r="I397" s="33"/>
      <c r="J397" s="32">
        <f t="shared" si="1545"/>
        <v>3066.5</v>
      </c>
      <c r="K397" s="32"/>
      <c r="L397" s="32">
        <f t="shared" si="1546"/>
        <v>3066.5</v>
      </c>
      <c r="M397" s="34">
        <v>3000</v>
      </c>
      <c r="N397" s="32"/>
      <c r="O397" s="32">
        <f t="shared" si="1547"/>
        <v>3000</v>
      </c>
      <c r="P397" s="32"/>
      <c r="Q397" s="32">
        <f t="shared" si="1548"/>
        <v>3000</v>
      </c>
      <c r="R397" s="32"/>
      <c r="S397" s="32">
        <f t="shared" si="1549"/>
        <v>3000</v>
      </c>
      <c r="T397" s="32"/>
      <c r="U397" s="32">
        <f t="shared" si="1550"/>
        <v>3000</v>
      </c>
      <c r="V397" s="34">
        <v>3000</v>
      </c>
      <c r="W397" s="32"/>
      <c r="X397" s="32">
        <f t="shared" si="1551"/>
        <v>3000</v>
      </c>
      <c r="Y397" s="32"/>
      <c r="Z397" s="32">
        <f t="shared" si="1552"/>
        <v>3000</v>
      </c>
      <c r="AA397" s="32"/>
      <c r="AB397" s="32">
        <f t="shared" si="1553"/>
        <v>3000</v>
      </c>
      <c r="AC397" s="32"/>
      <c r="AD397" s="32">
        <f t="shared" si="1554"/>
        <v>3000</v>
      </c>
    </row>
    <row r="398" spans="1:30" ht="31.5" outlineLevel="7" x14ac:dyDescent="0.2">
      <c r="A398" s="26" t="s">
        <v>287</v>
      </c>
      <c r="B398" s="26"/>
      <c r="C398" s="27" t="s">
        <v>717</v>
      </c>
      <c r="D398" s="28">
        <f>D399</f>
        <v>780</v>
      </c>
      <c r="E398" s="28">
        <f t="shared" ref="E398:L398" si="1555">E399</f>
        <v>0</v>
      </c>
      <c r="F398" s="28">
        <f t="shared" si="1555"/>
        <v>780</v>
      </c>
      <c r="G398" s="28">
        <f t="shared" si="1555"/>
        <v>0</v>
      </c>
      <c r="H398" s="28">
        <f t="shared" si="1555"/>
        <v>780</v>
      </c>
      <c r="I398" s="29">
        <f t="shared" si="1555"/>
        <v>0</v>
      </c>
      <c r="J398" s="28">
        <f t="shared" si="1555"/>
        <v>780</v>
      </c>
      <c r="K398" s="28">
        <f t="shared" si="1555"/>
        <v>0</v>
      </c>
      <c r="L398" s="28">
        <f t="shared" si="1555"/>
        <v>780</v>
      </c>
      <c r="M398" s="28">
        <f t="shared" ref="M398:V398" si="1556">M399</f>
        <v>780</v>
      </c>
      <c r="N398" s="28">
        <f t="shared" ref="N398:T398" si="1557">N399</f>
        <v>0</v>
      </c>
      <c r="O398" s="28">
        <f t="shared" ref="O398:U398" si="1558">O399</f>
        <v>780</v>
      </c>
      <c r="P398" s="28">
        <f t="shared" si="1557"/>
        <v>0</v>
      </c>
      <c r="Q398" s="28">
        <f t="shared" si="1558"/>
        <v>780</v>
      </c>
      <c r="R398" s="28">
        <f t="shared" si="1557"/>
        <v>0</v>
      </c>
      <c r="S398" s="28">
        <f t="shared" si="1558"/>
        <v>780</v>
      </c>
      <c r="T398" s="28">
        <f t="shared" si="1557"/>
        <v>0</v>
      </c>
      <c r="U398" s="28">
        <f t="shared" si="1558"/>
        <v>780</v>
      </c>
      <c r="V398" s="28">
        <f t="shared" si="1556"/>
        <v>780</v>
      </c>
      <c r="W398" s="28">
        <f t="shared" ref="W398:AC398" si="1559">W399</f>
        <v>0</v>
      </c>
      <c r="X398" s="28">
        <f t="shared" ref="X398:AD398" si="1560">X399</f>
        <v>780</v>
      </c>
      <c r="Y398" s="28">
        <f t="shared" si="1559"/>
        <v>0</v>
      </c>
      <c r="Z398" s="28">
        <f t="shared" si="1560"/>
        <v>780</v>
      </c>
      <c r="AA398" s="28">
        <f t="shared" si="1559"/>
        <v>0</v>
      </c>
      <c r="AB398" s="28">
        <f t="shared" si="1560"/>
        <v>780</v>
      </c>
      <c r="AC398" s="28">
        <f t="shared" si="1559"/>
        <v>0</v>
      </c>
      <c r="AD398" s="28">
        <f t="shared" si="1560"/>
        <v>780</v>
      </c>
    </row>
    <row r="399" spans="1:30" outlineLevel="7" x14ac:dyDescent="0.2">
      <c r="A399" s="30" t="s">
        <v>287</v>
      </c>
      <c r="B399" s="30" t="s">
        <v>18</v>
      </c>
      <c r="C399" s="38" t="s">
        <v>19</v>
      </c>
      <c r="D399" s="32">
        <v>780</v>
      </c>
      <c r="E399" s="32"/>
      <c r="F399" s="32">
        <f>SUM(D399:E399)</f>
        <v>780</v>
      </c>
      <c r="G399" s="32"/>
      <c r="H399" s="32">
        <f>SUM(F399:G399)</f>
        <v>780</v>
      </c>
      <c r="I399" s="33"/>
      <c r="J399" s="32">
        <f>SUM(H399:I399)</f>
        <v>780</v>
      </c>
      <c r="K399" s="32"/>
      <c r="L399" s="32">
        <f>SUM(J399:K399)</f>
        <v>780</v>
      </c>
      <c r="M399" s="34">
        <v>780</v>
      </c>
      <c r="N399" s="32"/>
      <c r="O399" s="32">
        <f>SUM(M399:N399)</f>
        <v>780</v>
      </c>
      <c r="P399" s="32"/>
      <c r="Q399" s="32">
        <f>SUM(O399:P399)</f>
        <v>780</v>
      </c>
      <c r="R399" s="32"/>
      <c r="S399" s="32">
        <f>SUM(Q399:R399)</f>
        <v>780</v>
      </c>
      <c r="T399" s="32"/>
      <c r="U399" s="32">
        <f>SUM(S399:T399)</f>
        <v>780</v>
      </c>
      <c r="V399" s="34">
        <v>780</v>
      </c>
      <c r="W399" s="32"/>
      <c r="X399" s="32">
        <f>SUM(V399:W399)</f>
        <v>780</v>
      </c>
      <c r="Y399" s="32"/>
      <c r="Z399" s="32">
        <f>SUM(X399:Y399)</f>
        <v>780</v>
      </c>
      <c r="AA399" s="32"/>
      <c r="AB399" s="32">
        <f>SUM(Z399:AA399)</f>
        <v>780</v>
      </c>
      <c r="AC399" s="32"/>
      <c r="AD399" s="32">
        <f>SUM(AB399:AC399)</f>
        <v>780</v>
      </c>
    </row>
    <row r="400" spans="1:30" ht="31.5" outlineLevel="7" x14ac:dyDescent="0.2">
      <c r="A400" s="26" t="s">
        <v>435</v>
      </c>
      <c r="B400" s="30"/>
      <c r="C400" s="27" t="s">
        <v>568</v>
      </c>
      <c r="D400" s="36">
        <f>D401</f>
        <v>366.7</v>
      </c>
      <c r="E400" s="36">
        <f t="shared" ref="E400:L400" si="1561">E401</f>
        <v>0</v>
      </c>
      <c r="F400" s="36">
        <f t="shared" si="1561"/>
        <v>366.7</v>
      </c>
      <c r="G400" s="36">
        <f t="shared" si="1561"/>
        <v>0</v>
      </c>
      <c r="H400" s="36">
        <f t="shared" si="1561"/>
        <v>366.7</v>
      </c>
      <c r="I400" s="37">
        <f t="shared" si="1561"/>
        <v>0</v>
      </c>
      <c r="J400" s="36">
        <f t="shared" si="1561"/>
        <v>366.7</v>
      </c>
      <c r="K400" s="36">
        <f t="shared" si="1561"/>
        <v>0</v>
      </c>
      <c r="L400" s="36">
        <f t="shared" si="1561"/>
        <v>366.7</v>
      </c>
      <c r="M400" s="36">
        <f t="shared" ref="M400:V400" si="1562">M401</f>
        <v>366.7</v>
      </c>
      <c r="N400" s="36">
        <f t="shared" ref="N400:T400" si="1563">N401</f>
        <v>0</v>
      </c>
      <c r="O400" s="36">
        <f t="shared" ref="O400:U400" si="1564">O401</f>
        <v>366.7</v>
      </c>
      <c r="P400" s="36">
        <f t="shared" si="1563"/>
        <v>0</v>
      </c>
      <c r="Q400" s="36">
        <f t="shared" si="1564"/>
        <v>366.7</v>
      </c>
      <c r="R400" s="36">
        <f t="shared" si="1563"/>
        <v>0</v>
      </c>
      <c r="S400" s="36">
        <f t="shared" si="1564"/>
        <v>366.7</v>
      </c>
      <c r="T400" s="36">
        <f t="shared" si="1563"/>
        <v>0</v>
      </c>
      <c r="U400" s="36">
        <f t="shared" si="1564"/>
        <v>366.7</v>
      </c>
      <c r="V400" s="36">
        <f t="shared" si="1562"/>
        <v>366.7</v>
      </c>
      <c r="W400" s="36">
        <f t="shared" ref="W400:AC400" si="1565">W401</f>
        <v>0</v>
      </c>
      <c r="X400" s="36">
        <f t="shared" ref="X400:AD400" si="1566">X401</f>
        <v>366.7</v>
      </c>
      <c r="Y400" s="36">
        <f t="shared" si="1565"/>
        <v>0</v>
      </c>
      <c r="Z400" s="36">
        <f t="shared" si="1566"/>
        <v>366.7</v>
      </c>
      <c r="AA400" s="36">
        <f t="shared" si="1565"/>
        <v>0</v>
      </c>
      <c r="AB400" s="36">
        <f t="shared" si="1566"/>
        <v>366.7</v>
      </c>
      <c r="AC400" s="36">
        <f t="shared" si="1565"/>
        <v>0</v>
      </c>
      <c r="AD400" s="36">
        <f t="shared" si="1566"/>
        <v>366.7</v>
      </c>
    </row>
    <row r="401" spans="1:30" ht="31.5" outlineLevel="7" x14ac:dyDescent="0.2">
      <c r="A401" s="30" t="s">
        <v>435</v>
      </c>
      <c r="B401" s="30" t="s">
        <v>41</v>
      </c>
      <c r="C401" s="38" t="s">
        <v>42</v>
      </c>
      <c r="D401" s="32">
        <v>366.7</v>
      </c>
      <c r="E401" s="32"/>
      <c r="F401" s="32">
        <f>SUM(D401:E401)</f>
        <v>366.7</v>
      </c>
      <c r="G401" s="32"/>
      <c r="H401" s="32">
        <f>SUM(F401:G401)</f>
        <v>366.7</v>
      </c>
      <c r="I401" s="33"/>
      <c r="J401" s="32">
        <f>SUM(H401:I401)</f>
        <v>366.7</v>
      </c>
      <c r="K401" s="32"/>
      <c r="L401" s="32">
        <f>SUM(J401:K401)</f>
        <v>366.7</v>
      </c>
      <c r="M401" s="34">
        <v>366.7</v>
      </c>
      <c r="N401" s="32"/>
      <c r="O401" s="32">
        <f>SUM(M401:N401)</f>
        <v>366.7</v>
      </c>
      <c r="P401" s="32"/>
      <c r="Q401" s="32">
        <f>SUM(O401:P401)</f>
        <v>366.7</v>
      </c>
      <c r="R401" s="32"/>
      <c r="S401" s="32">
        <f>SUM(Q401:R401)</f>
        <v>366.7</v>
      </c>
      <c r="T401" s="32"/>
      <c r="U401" s="32">
        <f>SUM(S401:T401)</f>
        <v>366.7</v>
      </c>
      <c r="V401" s="34">
        <v>366.7</v>
      </c>
      <c r="W401" s="32"/>
      <c r="X401" s="32">
        <f>SUM(V401:W401)</f>
        <v>366.7</v>
      </c>
      <c r="Y401" s="32"/>
      <c r="Z401" s="32">
        <f>SUM(X401:Y401)</f>
        <v>366.7</v>
      </c>
      <c r="AA401" s="32"/>
      <c r="AB401" s="32">
        <f>SUM(Z401:AA401)</f>
        <v>366.7</v>
      </c>
      <c r="AC401" s="32"/>
      <c r="AD401" s="32">
        <f>SUM(AB401:AC401)</f>
        <v>366.7</v>
      </c>
    </row>
    <row r="402" spans="1:30" ht="31.5" outlineLevel="7" x14ac:dyDescent="0.2">
      <c r="A402" s="22" t="s">
        <v>751</v>
      </c>
      <c r="B402" s="30"/>
      <c r="C402" s="40" t="s">
        <v>753</v>
      </c>
      <c r="D402" s="32"/>
      <c r="E402" s="32"/>
      <c r="F402" s="36">
        <f>F403</f>
        <v>0</v>
      </c>
      <c r="G402" s="36">
        <f t="shared" ref="G402:L403" si="1567">G403</f>
        <v>8408.4186499999996</v>
      </c>
      <c r="H402" s="36">
        <f t="shared" si="1567"/>
        <v>8408.4186499999996</v>
      </c>
      <c r="I402" s="37">
        <f t="shared" si="1567"/>
        <v>0</v>
      </c>
      <c r="J402" s="36">
        <f t="shared" si="1567"/>
        <v>8408.4186499999996</v>
      </c>
      <c r="K402" s="36">
        <f t="shared" si="1567"/>
        <v>0</v>
      </c>
      <c r="L402" s="36">
        <f t="shared" si="1567"/>
        <v>8408.4186499999996</v>
      </c>
      <c r="M402" s="34"/>
      <c r="N402" s="32"/>
      <c r="O402" s="32"/>
      <c r="P402" s="32"/>
      <c r="Q402" s="32"/>
      <c r="R402" s="32"/>
      <c r="S402" s="32"/>
      <c r="T402" s="32"/>
      <c r="U402" s="32"/>
      <c r="V402" s="34"/>
      <c r="W402" s="32"/>
      <c r="X402" s="32"/>
      <c r="Y402" s="32"/>
      <c r="Z402" s="32"/>
      <c r="AA402" s="32"/>
      <c r="AB402" s="32"/>
      <c r="AC402" s="32"/>
      <c r="AD402" s="32"/>
    </row>
    <row r="403" spans="1:30" ht="47.25" outlineLevel="7" x14ac:dyDescent="0.2">
      <c r="A403" s="22" t="s">
        <v>752</v>
      </c>
      <c r="B403" s="22"/>
      <c r="C403" s="40" t="s">
        <v>331</v>
      </c>
      <c r="D403" s="32"/>
      <c r="E403" s="32"/>
      <c r="F403" s="36">
        <f>F404</f>
        <v>0</v>
      </c>
      <c r="G403" s="36">
        <f t="shared" si="1567"/>
        <v>8408.4186499999996</v>
      </c>
      <c r="H403" s="36">
        <f t="shared" si="1567"/>
        <v>8408.4186499999996</v>
      </c>
      <c r="I403" s="37">
        <f t="shared" si="1567"/>
        <v>0</v>
      </c>
      <c r="J403" s="36">
        <f t="shared" si="1567"/>
        <v>8408.4186499999996</v>
      </c>
      <c r="K403" s="36">
        <f t="shared" si="1567"/>
        <v>0</v>
      </c>
      <c r="L403" s="36">
        <f t="shared" si="1567"/>
        <v>8408.4186499999996</v>
      </c>
      <c r="M403" s="34"/>
      <c r="N403" s="32"/>
      <c r="O403" s="32"/>
      <c r="P403" s="32"/>
      <c r="Q403" s="32"/>
      <c r="R403" s="32"/>
      <c r="S403" s="32"/>
      <c r="T403" s="32"/>
      <c r="U403" s="32"/>
      <c r="V403" s="34"/>
      <c r="W403" s="32"/>
      <c r="X403" s="32"/>
      <c r="Y403" s="32"/>
      <c r="Z403" s="32"/>
      <c r="AA403" s="32"/>
      <c r="AB403" s="32"/>
      <c r="AC403" s="32"/>
      <c r="AD403" s="32"/>
    </row>
    <row r="404" spans="1:30" ht="31.5" outlineLevel="7" x14ac:dyDescent="0.2">
      <c r="A404" s="41" t="s">
        <v>752</v>
      </c>
      <c r="B404" s="41" t="s">
        <v>41</v>
      </c>
      <c r="C404" s="42" t="s">
        <v>42</v>
      </c>
      <c r="D404" s="32"/>
      <c r="E404" s="32"/>
      <c r="F404" s="32">
        <v>0</v>
      </c>
      <c r="G404" s="32">
        <f>742.15589+3866.26276+3800</f>
        <v>8408.4186499999996</v>
      </c>
      <c r="H404" s="32">
        <f>SUM(F404:G404)</f>
        <v>8408.4186499999996</v>
      </c>
      <c r="I404" s="33"/>
      <c r="J404" s="32">
        <f>SUM(H404:I404)</f>
        <v>8408.4186499999996</v>
      </c>
      <c r="K404" s="32"/>
      <c r="L404" s="32">
        <f>SUM(J404:K404)</f>
        <v>8408.4186499999996</v>
      </c>
      <c r="M404" s="34"/>
      <c r="N404" s="32"/>
      <c r="O404" s="32"/>
      <c r="P404" s="32"/>
      <c r="Q404" s="32"/>
      <c r="R404" s="32"/>
      <c r="S404" s="32"/>
      <c r="T404" s="32"/>
      <c r="U404" s="32"/>
      <c r="V404" s="34"/>
      <c r="W404" s="32"/>
      <c r="X404" s="32"/>
      <c r="Y404" s="32"/>
      <c r="Z404" s="32"/>
      <c r="AA404" s="32"/>
      <c r="AB404" s="32"/>
      <c r="AC404" s="32"/>
      <c r="AD404" s="32"/>
    </row>
    <row r="405" spans="1:30" ht="31.5" outlineLevel="7" x14ac:dyDescent="0.2">
      <c r="A405" s="26" t="s">
        <v>280</v>
      </c>
      <c r="B405" s="26"/>
      <c r="C405" s="27" t="s">
        <v>666</v>
      </c>
      <c r="D405" s="28">
        <f>D406</f>
        <v>154588.4</v>
      </c>
      <c r="E405" s="28">
        <f t="shared" ref="E405:L405" si="1568">E406</f>
        <v>0</v>
      </c>
      <c r="F405" s="28">
        <f t="shared" si="1568"/>
        <v>154588.4</v>
      </c>
      <c r="G405" s="28">
        <f t="shared" si="1568"/>
        <v>0</v>
      </c>
      <c r="H405" s="28">
        <f t="shared" si="1568"/>
        <v>154588.4</v>
      </c>
      <c r="I405" s="29">
        <f t="shared" si="1568"/>
        <v>6311.5132599999997</v>
      </c>
      <c r="J405" s="28">
        <f t="shared" si="1568"/>
        <v>160899.91326</v>
      </c>
      <c r="K405" s="28">
        <f t="shared" si="1568"/>
        <v>13374.435309999999</v>
      </c>
      <c r="L405" s="28">
        <f t="shared" si="1568"/>
        <v>174274.34857</v>
      </c>
      <c r="M405" s="28">
        <f>M406</f>
        <v>154588.4</v>
      </c>
      <c r="N405" s="28">
        <f t="shared" ref="N405:T405" si="1569">N406</f>
        <v>0</v>
      </c>
      <c r="O405" s="28">
        <f t="shared" ref="O405:U405" si="1570">O406</f>
        <v>154588.4</v>
      </c>
      <c r="P405" s="28">
        <f t="shared" si="1569"/>
        <v>0</v>
      </c>
      <c r="Q405" s="28">
        <f t="shared" si="1570"/>
        <v>154588.4</v>
      </c>
      <c r="R405" s="28">
        <f t="shared" si="1569"/>
        <v>0</v>
      </c>
      <c r="S405" s="28">
        <f t="shared" si="1570"/>
        <v>154588.4</v>
      </c>
      <c r="T405" s="28">
        <f t="shared" si="1569"/>
        <v>0</v>
      </c>
      <c r="U405" s="28">
        <f t="shared" si="1570"/>
        <v>154588.4</v>
      </c>
      <c r="V405" s="28">
        <f>V406</f>
        <v>154588.4</v>
      </c>
      <c r="W405" s="28">
        <f t="shared" ref="W405:AC405" si="1571">W406</f>
        <v>0</v>
      </c>
      <c r="X405" s="28">
        <f t="shared" ref="X405:AD405" si="1572">X406</f>
        <v>154588.4</v>
      </c>
      <c r="Y405" s="28">
        <f t="shared" si="1571"/>
        <v>0</v>
      </c>
      <c r="Z405" s="28">
        <f t="shared" si="1572"/>
        <v>154588.4</v>
      </c>
      <c r="AA405" s="28">
        <f t="shared" si="1571"/>
        <v>0</v>
      </c>
      <c r="AB405" s="28">
        <f t="shared" si="1572"/>
        <v>154588.4</v>
      </c>
      <c r="AC405" s="28">
        <f t="shared" si="1571"/>
        <v>0</v>
      </c>
      <c r="AD405" s="28">
        <f t="shared" si="1572"/>
        <v>154588.4</v>
      </c>
    </row>
    <row r="406" spans="1:30" ht="35.25" customHeight="1" outlineLevel="4" x14ac:dyDescent="0.2">
      <c r="A406" s="26" t="s">
        <v>281</v>
      </c>
      <c r="B406" s="26"/>
      <c r="C406" s="27" t="s">
        <v>26</v>
      </c>
      <c r="D406" s="28">
        <f>D407+D410+D412</f>
        <v>154588.4</v>
      </c>
      <c r="E406" s="28">
        <f t="shared" ref="E406:F406" si="1573">E407+E410+E412</f>
        <v>0</v>
      </c>
      <c r="F406" s="28">
        <f t="shared" si="1573"/>
        <v>154588.4</v>
      </c>
      <c r="G406" s="28">
        <f t="shared" ref="G406:H406" si="1574">G407+G410+G412</f>
        <v>0</v>
      </c>
      <c r="H406" s="28">
        <f t="shared" si="1574"/>
        <v>154588.4</v>
      </c>
      <c r="I406" s="29">
        <f t="shared" ref="I406:J406" si="1575">I407+I410+I412</f>
        <v>6311.5132599999997</v>
      </c>
      <c r="J406" s="28">
        <f t="shared" si="1575"/>
        <v>160899.91326</v>
      </c>
      <c r="K406" s="28">
        <f t="shared" ref="K406:L406" si="1576">K407+K410+K412</f>
        <v>13374.435309999999</v>
      </c>
      <c r="L406" s="28">
        <f t="shared" si="1576"/>
        <v>174274.34857</v>
      </c>
      <c r="M406" s="28">
        <f t="shared" ref="M406:V406" si="1577">M407+M410+M412</f>
        <v>154588.4</v>
      </c>
      <c r="N406" s="28">
        <f t="shared" ref="N406:P406" si="1578">N407+N410+N412</f>
        <v>0</v>
      </c>
      <c r="O406" s="28">
        <f t="shared" ref="O406:R406" si="1579">O407+O410+O412</f>
        <v>154588.4</v>
      </c>
      <c r="P406" s="28">
        <f t="shared" si="1578"/>
        <v>0</v>
      </c>
      <c r="Q406" s="28">
        <f t="shared" si="1579"/>
        <v>154588.4</v>
      </c>
      <c r="R406" s="28">
        <f t="shared" si="1579"/>
        <v>0</v>
      </c>
      <c r="S406" s="28">
        <f t="shared" ref="S406:T406" si="1580">S407+S410+S412</f>
        <v>154588.4</v>
      </c>
      <c r="T406" s="28">
        <f t="shared" si="1580"/>
        <v>0</v>
      </c>
      <c r="U406" s="28">
        <f t="shared" ref="U406" si="1581">U407+U410+U412</f>
        <v>154588.4</v>
      </c>
      <c r="V406" s="28">
        <f t="shared" si="1577"/>
        <v>154588.4</v>
      </c>
      <c r="W406" s="28">
        <f t="shared" ref="W406:Z406" si="1582">W407+W410+W412</f>
        <v>0</v>
      </c>
      <c r="X406" s="28">
        <f t="shared" ref="X406" si="1583">X407+X410+X412</f>
        <v>154588.4</v>
      </c>
      <c r="Y406" s="28">
        <f t="shared" si="1582"/>
        <v>0</v>
      </c>
      <c r="Z406" s="28">
        <f t="shared" si="1582"/>
        <v>154588.4</v>
      </c>
      <c r="AA406" s="28">
        <f t="shared" ref="AA406:AB406" si="1584">AA407+AA410+AA412</f>
        <v>0</v>
      </c>
      <c r="AB406" s="28">
        <f t="shared" si="1584"/>
        <v>154588.4</v>
      </c>
      <c r="AC406" s="28">
        <f t="shared" ref="AC406:AD406" si="1585">AC407+AC410+AC412</f>
        <v>0</v>
      </c>
      <c r="AD406" s="28">
        <f t="shared" si="1585"/>
        <v>154588.4</v>
      </c>
    </row>
    <row r="407" spans="1:30" outlineLevel="5" x14ac:dyDescent="0.2">
      <c r="A407" s="26" t="s">
        <v>292</v>
      </c>
      <c r="B407" s="26"/>
      <c r="C407" s="27" t="s">
        <v>28</v>
      </c>
      <c r="D407" s="28">
        <f>D408+D409</f>
        <v>6722.9</v>
      </c>
      <c r="E407" s="28">
        <f t="shared" ref="E407:F407" si="1586">E408+E409</f>
        <v>0</v>
      </c>
      <c r="F407" s="28">
        <f t="shared" si="1586"/>
        <v>6722.9</v>
      </c>
      <c r="G407" s="28">
        <f t="shared" ref="G407:H407" si="1587">G408+G409</f>
        <v>0</v>
      </c>
      <c r="H407" s="28">
        <f t="shared" si="1587"/>
        <v>6722.9</v>
      </c>
      <c r="I407" s="29">
        <f t="shared" ref="I407:J407" si="1588">I408+I409</f>
        <v>0</v>
      </c>
      <c r="J407" s="28">
        <f t="shared" si="1588"/>
        <v>6722.9</v>
      </c>
      <c r="K407" s="28">
        <f t="shared" ref="K407:L407" si="1589">K408+K409</f>
        <v>0</v>
      </c>
      <c r="L407" s="28">
        <f t="shared" si="1589"/>
        <v>6722.9</v>
      </c>
      <c r="M407" s="28">
        <f t="shared" ref="M407:V407" si="1590">M408+M409</f>
        <v>6722.9</v>
      </c>
      <c r="N407" s="28">
        <f t="shared" ref="N407:P407" si="1591">N408+N409</f>
        <v>0</v>
      </c>
      <c r="O407" s="28">
        <f t="shared" ref="O407:R407" si="1592">O408+O409</f>
        <v>6722.9</v>
      </c>
      <c r="P407" s="28">
        <f t="shared" si="1591"/>
        <v>0</v>
      </c>
      <c r="Q407" s="28">
        <f t="shared" si="1592"/>
        <v>6722.9</v>
      </c>
      <c r="R407" s="28">
        <f t="shared" si="1592"/>
        <v>0</v>
      </c>
      <c r="S407" s="28">
        <f t="shared" ref="S407:T407" si="1593">S408+S409</f>
        <v>6722.9</v>
      </c>
      <c r="T407" s="28">
        <f t="shared" si="1593"/>
        <v>0</v>
      </c>
      <c r="U407" s="28">
        <f t="shared" ref="U407" si="1594">U408+U409</f>
        <v>6722.9</v>
      </c>
      <c r="V407" s="28">
        <f t="shared" si="1590"/>
        <v>6722.9</v>
      </c>
      <c r="W407" s="28">
        <f t="shared" ref="W407:Z407" si="1595">W408+W409</f>
        <v>0</v>
      </c>
      <c r="X407" s="28">
        <f t="shared" ref="X407" si="1596">X408+X409</f>
        <v>6722.9</v>
      </c>
      <c r="Y407" s="28">
        <f t="shared" si="1595"/>
        <v>0</v>
      </c>
      <c r="Z407" s="28">
        <f t="shared" si="1595"/>
        <v>6722.9</v>
      </c>
      <c r="AA407" s="28">
        <f t="shared" ref="AA407:AB407" si="1597">AA408+AA409</f>
        <v>0</v>
      </c>
      <c r="AB407" s="28">
        <f t="shared" si="1597"/>
        <v>6722.9</v>
      </c>
      <c r="AC407" s="28">
        <f t="shared" ref="AC407:AD407" si="1598">AC408+AC409</f>
        <v>0</v>
      </c>
      <c r="AD407" s="28">
        <f t="shared" si="1598"/>
        <v>6722.9</v>
      </c>
    </row>
    <row r="408" spans="1:30" ht="47.25" outlineLevel="7" x14ac:dyDescent="0.2">
      <c r="A408" s="30" t="s">
        <v>292</v>
      </c>
      <c r="B408" s="30" t="s">
        <v>3</v>
      </c>
      <c r="C408" s="38" t="s">
        <v>4</v>
      </c>
      <c r="D408" s="51">
        <v>6594.5</v>
      </c>
      <c r="E408" s="32"/>
      <c r="F408" s="32">
        <f t="shared" ref="F408:F409" si="1599">SUM(D408:E408)</f>
        <v>6594.5</v>
      </c>
      <c r="G408" s="32"/>
      <c r="H408" s="32">
        <f t="shared" ref="H408:H409" si="1600">SUM(F408:G408)</f>
        <v>6594.5</v>
      </c>
      <c r="I408" s="33"/>
      <c r="J408" s="32">
        <f t="shared" ref="J408:J409" si="1601">SUM(H408:I408)</f>
        <v>6594.5</v>
      </c>
      <c r="K408" s="32"/>
      <c r="L408" s="32">
        <f t="shared" ref="L408:L409" si="1602">SUM(J408:K408)</f>
        <v>6594.5</v>
      </c>
      <c r="M408" s="34">
        <v>6594.5</v>
      </c>
      <c r="N408" s="32"/>
      <c r="O408" s="32">
        <f t="shared" ref="O408:O409" si="1603">SUM(M408:N408)</f>
        <v>6594.5</v>
      </c>
      <c r="P408" s="32"/>
      <c r="Q408" s="32">
        <f t="shared" ref="Q408:Q409" si="1604">SUM(O408:P408)</f>
        <v>6594.5</v>
      </c>
      <c r="R408" s="32"/>
      <c r="S408" s="32">
        <f t="shared" ref="S408:S409" si="1605">SUM(Q408:R408)</f>
        <v>6594.5</v>
      </c>
      <c r="T408" s="32"/>
      <c r="U408" s="32">
        <f t="shared" ref="U408:U409" si="1606">SUM(S408:T408)</f>
        <v>6594.5</v>
      </c>
      <c r="V408" s="34">
        <v>6594.5</v>
      </c>
      <c r="W408" s="32"/>
      <c r="X408" s="32">
        <f t="shared" ref="X408:X409" si="1607">SUM(V408:W408)</f>
        <v>6594.5</v>
      </c>
      <c r="Y408" s="32"/>
      <c r="Z408" s="32">
        <f t="shared" ref="Z408:Z409" si="1608">SUM(X408:Y408)</f>
        <v>6594.5</v>
      </c>
      <c r="AA408" s="32"/>
      <c r="AB408" s="32">
        <f t="shared" ref="AB408:AB409" si="1609">SUM(Z408:AA408)</f>
        <v>6594.5</v>
      </c>
      <c r="AC408" s="32"/>
      <c r="AD408" s="32">
        <f t="shared" ref="AD408:AD409" si="1610">SUM(AB408:AC408)</f>
        <v>6594.5</v>
      </c>
    </row>
    <row r="409" spans="1:30" ht="31.5" outlineLevel="5" x14ac:dyDescent="0.2">
      <c r="A409" s="30" t="s">
        <v>292</v>
      </c>
      <c r="B409" s="30" t="s">
        <v>6</v>
      </c>
      <c r="C409" s="38" t="s">
        <v>7</v>
      </c>
      <c r="D409" s="51">
        <v>128.4</v>
      </c>
      <c r="E409" s="32"/>
      <c r="F409" s="32">
        <f t="shared" si="1599"/>
        <v>128.4</v>
      </c>
      <c r="G409" s="32"/>
      <c r="H409" s="32">
        <f t="shared" si="1600"/>
        <v>128.4</v>
      </c>
      <c r="I409" s="33"/>
      <c r="J409" s="32">
        <f t="shared" si="1601"/>
        <v>128.4</v>
      </c>
      <c r="K409" s="32"/>
      <c r="L409" s="32">
        <f t="shared" si="1602"/>
        <v>128.4</v>
      </c>
      <c r="M409" s="34">
        <v>128.4</v>
      </c>
      <c r="N409" s="32"/>
      <c r="O409" s="32">
        <f t="shared" si="1603"/>
        <v>128.4</v>
      </c>
      <c r="P409" s="32"/>
      <c r="Q409" s="32">
        <f t="shared" si="1604"/>
        <v>128.4</v>
      </c>
      <c r="R409" s="32"/>
      <c r="S409" s="32">
        <f t="shared" si="1605"/>
        <v>128.4</v>
      </c>
      <c r="T409" s="32"/>
      <c r="U409" s="32">
        <f t="shared" si="1606"/>
        <v>128.4</v>
      </c>
      <c r="V409" s="34">
        <v>128.4</v>
      </c>
      <c r="W409" s="32"/>
      <c r="X409" s="32">
        <f t="shared" si="1607"/>
        <v>128.4</v>
      </c>
      <c r="Y409" s="32"/>
      <c r="Z409" s="32">
        <f t="shared" si="1608"/>
        <v>128.4</v>
      </c>
      <c r="AA409" s="32"/>
      <c r="AB409" s="32">
        <f t="shared" si="1609"/>
        <v>128.4</v>
      </c>
      <c r="AC409" s="32"/>
      <c r="AD409" s="32">
        <f t="shared" si="1610"/>
        <v>128.4</v>
      </c>
    </row>
    <row r="410" spans="1:30" ht="31.5" outlineLevel="7" x14ac:dyDescent="0.2">
      <c r="A410" s="26" t="s">
        <v>282</v>
      </c>
      <c r="B410" s="26"/>
      <c r="C410" s="40" t="s">
        <v>576</v>
      </c>
      <c r="D410" s="28">
        <f>D411</f>
        <v>146865.5</v>
      </c>
      <c r="E410" s="28">
        <f t="shared" ref="E410:L410" si="1611">E411</f>
        <v>0</v>
      </c>
      <c r="F410" s="28">
        <f t="shared" si="1611"/>
        <v>146865.5</v>
      </c>
      <c r="G410" s="28">
        <f t="shared" si="1611"/>
        <v>0</v>
      </c>
      <c r="H410" s="28">
        <f t="shared" si="1611"/>
        <v>146865.5</v>
      </c>
      <c r="I410" s="29">
        <f t="shared" si="1611"/>
        <v>6311.5132599999997</v>
      </c>
      <c r="J410" s="28">
        <f t="shared" si="1611"/>
        <v>153177.01326000001</v>
      </c>
      <c r="K410" s="28">
        <f t="shared" si="1611"/>
        <v>13374.435309999999</v>
      </c>
      <c r="L410" s="28">
        <f t="shared" si="1611"/>
        <v>166551.44857000001</v>
      </c>
      <c r="M410" s="28">
        <f t="shared" ref="M410:V410" si="1612">M411</f>
        <v>146865.5</v>
      </c>
      <c r="N410" s="28">
        <f t="shared" ref="N410:T410" si="1613">N411</f>
        <v>0</v>
      </c>
      <c r="O410" s="28">
        <f t="shared" ref="O410:U410" si="1614">O411</f>
        <v>146865.5</v>
      </c>
      <c r="P410" s="28">
        <f t="shared" si="1613"/>
        <v>0</v>
      </c>
      <c r="Q410" s="28">
        <f t="shared" si="1614"/>
        <v>146865.5</v>
      </c>
      <c r="R410" s="28">
        <f t="shared" si="1613"/>
        <v>0</v>
      </c>
      <c r="S410" s="28">
        <f t="shared" si="1614"/>
        <v>146865.5</v>
      </c>
      <c r="T410" s="28">
        <f t="shared" si="1613"/>
        <v>0</v>
      </c>
      <c r="U410" s="28">
        <f t="shared" si="1614"/>
        <v>146865.5</v>
      </c>
      <c r="V410" s="28">
        <f t="shared" si="1612"/>
        <v>146865.5</v>
      </c>
      <c r="W410" s="28">
        <f t="shared" ref="W410:AC410" si="1615">W411</f>
        <v>0</v>
      </c>
      <c r="X410" s="28">
        <f t="shared" ref="X410:AD410" si="1616">X411</f>
        <v>146865.5</v>
      </c>
      <c r="Y410" s="28">
        <f t="shared" si="1615"/>
        <v>0</v>
      </c>
      <c r="Z410" s="28">
        <f t="shared" si="1616"/>
        <v>146865.5</v>
      </c>
      <c r="AA410" s="28">
        <f t="shared" si="1615"/>
        <v>0</v>
      </c>
      <c r="AB410" s="28">
        <f t="shared" si="1616"/>
        <v>146865.5</v>
      </c>
      <c r="AC410" s="28">
        <f t="shared" si="1615"/>
        <v>0</v>
      </c>
      <c r="AD410" s="28">
        <f t="shared" si="1616"/>
        <v>146865.5</v>
      </c>
    </row>
    <row r="411" spans="1:30" ht="35.25" customHeight="1" outlineLevel="3" x14ac:dyDescent="0.2">
      <c r="A411" s="30" t="s">
        <v>282</v>
      </c>
      <c r="B411" s="30" t="s">
        <v>41</v>
      </c>
      <c r="C411" s="38" t="s">
        <v>42</v>
      </c>
      <c r="D411" s="32">
        <f>91+146774.5</f>
        <v>146865.5</v>
      </c>
      <c r="E411" s="32"/>
      <c r="F411" s="32">
        <f>SUM(D411:E411)</f>
        <v>146865.5</v>
      </c>
      <c r="G411" s="32"/>
      <c r="H411" s="32">
        <f>SUM(F411:G411)</f>
        <v>146865.5</v>
      </c>
      <c r="I411" s="33">
        <v>6311.5132599999997</v>
      </c>
      <c r="J411" s="32">
        <f>SUM(H411:I411)</f>
        <v>153177.01326000001</v>
      </c>
      <c r="K411" s="32">
        <v>13374.435309999999</v>
      </c>
      <c r="L411" s="32">
        <f>SUM(J411:K411)</f>
        <v>166551.44857000001</v>
      </c>
      <c r="M411" s="32">
        <f t="shared" ref="M411:V411" si="1617">91+146774.5</f>
        <v>146865.5</v>
      </c>
      <c r="N411" s="32"/>
      <c r="O411" s="32">
        <f>SUM(M411:N411)</f>
        <v>146865.5</v>
      </c>
      <c r="P411" s="32"/>
      <c r="Q411" s="32">
        <f>SUM(O411:P411)</f>
        <v>146865.5</v>
      </c>
      <c r="R411" s="32"/>
      <c r="S411" s="32">
        <f>SUM(Q411:R411)</f>
        <v>146865.5</v>
      </c>
      <c r="T411" s="32"/>
      <c r="U411" s="32">
        <f>SUM(S411:T411)</f>
        <v>146865.5</v>
      </c>
      <c r="V411" s="32">
        <f t="shared" si="1617"/>
        <v>146865.5</v>
      </c>
      <c r="W411" s="32"/>
      <c r="X411" s="32">
        <f>SUM(V411:W411)</f>
        <v>146865.5</v>
      </c>
      <c r="Y411" s="32"/>
      <c r="Z411" s="32">
        <f>SUM(X411:Y411)</f>
        <v>146865.5</v>
      </c>
      <c r="AA411" s="32"/>
      <c r="AB411" s="32">
        <f>SUM(Z411:AA411)</f>
        <v>146865.5</v>
      </c>
      <c r="AC411" s="32"/>
      <c r="AD411" s="32">
        <f>SUM(AB411:AC411)</f>
        <v>146865.5</v>
      </c>
    </row>
    <row r="412" spans="1:30" ht="20.25" customHeight="1" outlineLevel="4" x14ac:dyDescent="0.2">
      <c r="A412" s="26" t="s">
        <v>283</v>
      </c>
      <c r="B412" s="26"/>
      <c r="C412" s="27" t="s">
        <v>284</v>
      </c>
      <c r="D412" s="28">
        <f>D413</f>
        <v>1000</v>
      </c>
      <c r="E412" s="28">
        <f t="shared" ref="E412:L412" si="1618">E413</f>
        <v>0</v>
      </c>
      <c r="F412" s="28">
        <f t="shared" si="1618"/>
        <v>1000</v>
      </c>
      <c r="G412" s="28">
        <f t="shared" si="1618"/>
        <v>0</v>
      </c>
      <c r="H412" s="28">
        <f t="shared" si="1618"/>
        <v>1000</v>
      </c>
      <c r="I412" s="29">
        <f t="shared" si="1618"/>
        <v>0</v>
      </c>
      <c r="J412" s="28">
        <f t="shared" si="1618"/>
        <v>1000</v>
      </c>
      <c r="K412" s="28">
        <f t="shared" si="1618"/>
        <v>0</v>
      </c>
      <c r="L412" s="28">
        <f t="shared" si="1618"/>
        <v>1000</v>
      </c>
      <c r="M412" s="28">
        <f t="shared" ref="M412:V412" si="1619">M413</f>
        <v>1000</v>
      </c>
      <c r="N412" s="28">
        <f t="shared" ref="N412:T412" si="1620">N413</f>
        <v>0</v>
      </c>
      <c r="O412" s="28">
        <f t="shared" ref="O412:U412" si="1621">O413</f>
        <v>1000</v>
      </c>
      <c r="P412" s="28">
        <f t="shared" si="1620"/>
        <v>0</v>
      </c>
      <c r="Q412" s="28">
        <f t="shared" si="1621"/>
        <v>1000</v>
      </c>
      <c r="R412" s="28">
        <f t="shared" si="1620"/>
        <v>0</v>
      </c>
      <c r="S412" s="28">
        <f t="shared" si="1621"/>
        <v>1000</v>
      </c>
      <c r="T412" s="28">
        <f t="shared" si="1620"/>
        <v>0</v>
      </c>
      <c r="U412" s="28">
        <f t="shared" si="1621"/>
        <v>1000</v>
      </c>
      <c r="V412" s="28">
        <f t="shared" si="1619"/>
        <v>1000</v>
      </c>
      <c r="W412" s="28">
        <f t="shared" ref="W412:AC412" si="1622">W413</f>
        <v>0</v>
      </c>
      <c r="X412" s="28">
        <f t="shared" ref="X412:AD412" si="1623">X413</f>
        <v>1000</v>
      </c>
      <c r="Y412" s="28">
        <f t="shared" si="1622"/>
        <v>0</v>
      </c>
      <c r="Z412" s="28">
        <f t="shared" si="1623"/>
        <v>1000</v>
      </c>
      <c r="AA412" s="28">
        <f t="shared" si="1622"/>
        <v>0</v>
      </c>
      <c r="AB412" s="28">
        <f t="shared" si="1623"/>
        <v>1000</v>
      </c>
      <c r="AC412" s="28">
        <f t="shared" si="1622"/>
        <v>0</v>
      </c>
      <c r="AD412" s="28">
        <f t="shared" si="1623"/>
        <v>1000</v>
      </c>
    </row>
    <row r="413" spans="1:30" ht="31.5" outlineLevel="5" x14ac:dyDescent="0.2">
      <c r="A413" s="30" t="s">
        <v>283</v>
      </c>
      <c r="B413" s="30" t="s">
        <v>41</v>
      </c>
      <c r="C413" s="38" t="s">
        <v>42</v>
      </c>
      <c r="D413" s="32">
        <v>1000</v>
      </c>
      <c r="E413" s="32"/>
      <c r="F413" s="32">
        <f>SUM(D413:E413)</f>
        <v>1000</v>
      </c>
      <c r="G413" s="32"/>
      <c r="H413" s="32">
        <f>SUM(F413:G413)</f>
        <v>1000</v>
      </c>
      <c r="I413" s="33"/>
      <c r="J413" s="32">
        <f>SUM(H413:I413)</f>
        <v>1000</v>
      </c>
      <c r="K413" s="32"/>
      <c r="L413" s="32">
        <f>SUM(J413:K413)</f>
        <v>1000</v>
      </c>
      <c r="M413" s="34">
        <v>1000</v>
      </c>
      <c r="N413" s="32"/>
      <c r="O413" s="32">
        <f>SUM(M413:N413)</f>
        <v>1000</v>
      </c>
      <c r="P413" s="32"/>
      <c r="Q413" s="32">
        <f>SUM(O413:P413)</f>
        <v>1000</v>
      </c>
      <c r="R413" s="32"/>
      <c r="S413" s="32">
        <f>SUM(Q413:R413)</f>
        <v>1000</v>
      </c>
      <c r="T413" s="32"/>
      <c r="U413" s="32">
        <f>SUM(S413:T413)</f>
        <v>1000</v>
      </c>
      <c r="V413" s="34">
        <v>1000</v>
      </c>
      <c r="W413" s="32"/>
      <c r="X413" s="32">
        <f>SUM(V413:W413)</f>
        <v>1000</v>
      </c>
      <c r="Y413" s="32"/>
      <c r="Z413" s="32">
        <f>SUM(X413:Y413)</f>
        <v>1000</v>
      </c>
      <c r="AA413" s="32"/>
      <c r="AB413" s="32">
        <f>SUM(Z413:AA413)</f>
        <v>1000</v>
      </c>
      <c r="AC413" s="32"/>
      <c r="AD413" s="32">
        <f>SUM(AB413:AC413)</f>
        <v>1000</v>
      </c>
    </row>
    <row r="414" spans="1:30" ht="31.5" outlineLevel="7" x14ac:dyDescent="0.2">
      <c r="A414" s="26" t="s">
        <v>36</v>
      </c>
      <c r="B414" s="26"/>
      <c r="C414" s="27" t="s">
        <v>685</v>
      </c>
      <c r="D414" s="28">
        <f>D415+D424+D430+D434</f>
        <v>14167</v>
      </c>
      <c r="E414" s="28">
        <f t="shared" ref="E414:F414" si="1624">E415+E424+E430+E434</f>
        <v>0</v>
      </c>
      <c r="F414" s="28">
        <f t="shared" si="1624"/>
        <v>14167</v>
      </c>
      <c r="G414" s="28">
        <f t="shared" ref="G414:H414" si="1625">G415+G424+G430+G434</f>
        <v>100</v>
      </c>
      <c r="H414" s="28">
        <f t="shared" si="1625"/>
        <v>14267</v>
      </c>
      <c r="I414" s="29">
        <f t="shared" ref="I414:J414" si="1626">I415+I424+I430+I434</f>
        <v>0</v>
      </c>
      <c r="J414" s="28">
        <f t="shared" si="1626"/>
        <v>14267</v>
      </c>
      <c r="K414" s="28">
        <f t="shared" ref="K414:L414" si="1627">K415+K424+K430+K434</f>
        <v>0</v>
      </c>
      <c r="L414" s="28">
        <f t="shared" si="1627"/>
        <v>14267</v>
      </c>
      <c r="M414" s="28">
        <f>M415+M424+M430+M434</f>
        <v>12263.699999999999</v>
      </c>
      <c r="N414" s="28">
        <f t="shared" ref="N414:P414" si="1628">N415+N424+N430+N434</f>
        <v>0</v>
      </c>
      <c r="O414" s="28">
        <f t="shared" ref="O414:R414" si="1629">O415+O424+O430+O434</f>
        <v>12263.699999999999</v>
      </c>
      <c r="P414" s="28">
        <f t="shared" si="1628"/>
        <v>0</v>
      </c>
      <c r="Q414" s="28">
        <f t="shared" si="1629"/>
        <v>12263.699999999999</v>
      </c>
      <c r="R414" s="28">
        <f t="shared" si="1629"/>
        <v>0</v>
      </c>
      <c r="S414" s="28">
        <f t="shared" ref="S414:T414" si="1630">S415+S424+S430+S434</f>
        <v>12263.699999999999</v>
      </c>
      <c r="T414" s="28">
        <f t="shared" si="1630"/>
        <v>0</v>
      </c>
      <c r="U414" s="28">
        <f t="shared" ref="U414" si="1631">U415+U424+U430+U434</f>
        <v>12263.699999999999</v>
      </c>
      <c r="V414" s="28">
        <f>V415+V424+V430+V434</f>
        <v>12263.699999999999</v>
      </c>
      <c r="W414" s="28">
        <f t="shared" ref="W414:Y414" si="1632">W415+W424+W430+W434</f>
        <v>0</v>
      </c>
      <c r="X414" s="28">
        <f t="shared" ref="X414:AA414" si="1633">X415+X424+X430+X434</f>
        <v>12263.699999999999</v>
      </c>
      <c r="Y414" s="28">
        <f t="shared" si="1632"/>
        <v>0</v>
      </c>
      <c r="Z414" s="28">
        <f t="shared" si="1633"/>
        <v>12263.699999999999</v>
      </c>
      <c r="AA414" s="28">
        <f t="shared" si="1633"/>
        <v>0</v>
      </c>
      <c r="AB414" s="28">
        <f t="shared" ref="AB414:AC414" si="1634">AB415+AB424+AB430+AB434</f>
        <v>12263.699999999999</v>
      </c>
      <c r="AC414" s="28">
        <f t="shared" si="1634"/>
        <v>0</v>
      </c>
      <c r="AD414" s="28">
        <f t="shared" ref="AD414" si="1635">AD415+AD424+AD430+AD434</f>
        <v>12263.699999999999</v>
      </c>
    </row>
    <row r="415" spans="1:30" ht="31.5" outlineLevel="7" x14ac:dyDescent="0.2">
      <c r="A415" s="26" t="s">
        <v>37</v>
      </c>
      <c r="B415" s="26"/>
      <c r="C415" s="27" t="s">
        <v>686</v>
      </c>
      <c r="D415" s="28">
        <f>D416</f>
        <v>8117.8</v>
      </c>
      <c r="E415" s="28">
        <f t="shared" ref="E415:L415" si="1636">E416</f>
        <v>0</v>
      </c>
      <c r="F415" s="28">
        <f t="shared" si="1636"/>
        <v>8117.8</v>
      </c>
      <c r="G415" s="28">
        <f t="shared" si="1636"/>
        <v>100</v>
      </c>
      <c r="H415" s="28">
        <f t="shared" si="1636"/>
        <v>8217.8000000000011</v>
      </c>
      <c r="I415" s="29">
        <f t="shared" si="1636"/>
        <v>0</v>
      </c>
      <c r="J415" s="28">
        <f t="shared" si="1636"/>
        <v>8217.8000000000011</v>
      </c>
      <c r="K415" s="28">
        <f t="shared" si="1636"/>
        <v>0</v>
      </c>
      <c r="L415" s="28">
        <f t="shared" si="1636"/>
        <v>8217.8000000000011</v>
      </c>
      <c r="M415" s="28">
        <f t="shared" ref="M415:V415" si="1637">M416</f>
        <v>6535.5</v>
      </c>
      <c r="N415" s="28">
        <f t="shared" ref="N415:T415" si="1638">N416</f>
        <v>0</v>
      </c>
      <c r="O415" s="28">
        <f t="shared" ref="O415:U415" si="1639">O416</f>
        <v>6535.5</v>
      </c>
      <c r="P415" s="28">
        <f t="shared" si="1638"/>
        <v>0</v>
      </c>
      <c r="Q415" s="28">
        <f t="shared" si="1639"/>
        <v>6535.5</v>
      </c>
      <c r="R415" s="28">
        <f t="shared" si="1638"/>
        <v>0</v>
      </c>
      <c r="S415" s="28">
        <f t="shared" si="1639"/>
        <v>6535.5</v>
      </c>
      <c r="T415" s="28">
        <f t="shared" si="1638"/>
        <v>0</v>
      </c>
      <c r="U415" s="28">
        <f t="shared" si="1639"/>
        <v>6535.5</v>
      </c>
      <c r="V415" s="28">
        <f t="shared" si="1637"/>
        <v>6535.5</v>
      </c>
      <c r="W415" s="28">
        <f t="shared" ref="W415:AC415" si="1640">W416</f>
        <v>0</v>
      </c>
      <c r="X415" s="28">
        <f t="shared" ref="X415:AD415" si="1641">X416</f>
        <v>6535.5</v>
      </c>
      <c r="Y415" s="28">
        <f t="shared" si="1640"/>
        <v>0</v>
      </c>
      <c r="Z415" s="28">
        <f t="shared" si="1641"/>
        <v>6535.5</v>
      </c>
      <c r="AA415" s="28">
        <f t="shared" si="1640"/>
        <v>0</v>
      </c>
      <c r="AB415" s="28">
        <f t="shared" si="1641"/>
        <v>6535.5</v>
      </c>
      <c r="AC415" s="28">
        <f t="shared" si="1640"/>
        <v>0</v>
      </c>
      <c r="AD415" s="28">
        <f t="shared" si="1641"/>
        <v>6535.5</v>
      </c>
    </row>
    <row r="416" spans="1:30" ht="31.5" outlineLevel="4" x14ac:dyDescent="0.2">
      <c r="A416" s="26" t="s">
        <v>38</v>
      </c>
      <c r="B416" s="26"/>
      <c r="C416" s="27" t="s">
        <v>627</v>
      </c>
      <c r="D416" s="28">
        <f>D417+D420+D422</f>
        <v>8117.8</v>
      </c>
      <c r="E416" s="28">
        <f t="shared" ref="E416:F416" si="1642">E417+E420+E422</f>
        <v>0</v>
      </c>
      <c r="F416" s="28">
        <f t="shared" si="1642"/>
        <v>8117.8</v>
      </c>
      <c r="G416" s="28">
        <f t="shared" ref="G416:H416" si="1643">G417+G420+G422</f>
        <v>100</v>
      </c>
      <c r="H416" s="28">
        <f t="shared" si="1643"/>
        <v>8217.8000000000011</v>
      </c>
      <c r="I416" s="29">
        <f t="shared" ref="I416:J416" si="1644">I417+I420+I422</f>
        <v>0</v>
      </c>
      <c r="J416" s="28">
        <f t="shared" si="1644"/>
        <v>8217.8000000000011</v>
      </c>
      <c r="K416" s="28">
        <f t="shared" ref="K416:L416" si="1645">K417+K420+K422</f>
        <v>0</v>
      </c>
      <c r="L416" s="28">
        <f t="shared" si="1645"/>
        <v>8217.8000000000011</v>
      </c>
      <c r="M416" s="28">
        <f t="shared" ref="M416:V416" si="1646">M417+M420+M422</f>
        <v>6535.5</v>
      </c>
      <c r="N416" s="28">
        <f t="shared" ref="N416:P416" si="1647">N417+N420+N422</f>
        <v>0</v>
      </c>
      <c r="O416" s="28">
        <f t="shared" ref="O416:R416" si="1648">O417+O420+O422</f>
        <v>6535.5</v>
      </c>
      <c r="P416" s="28">
        <f t="shared" si="1647"/>
        <v>0</v>
      </c>
      <c r="Q416" s="28">
        <f t="shared" si="1648"/>
        <v>6535.5</v>
      </c>
      <c r="R416" s="28">
        <f t="shared" si="1648"/>
        <v>0</v>
      </c>
      <c r="S416" s="28">
        <f t="shared" ref="S416:T416" si="1649">S417+S420+S422</f>
        <v>6535.5</v>
      </c>
      <c r="T416" s="28">
        <f t="shared" si="1649"/>
        <v>0</v>
      </c>
      <c r="U416" s="28">
        <f t="shared" ref="U416" si="1650">U417+U420+U422</f>
        <v>6535.5</v>
      </c>
      <c r="V416" s="28">
        <f t="shared" si="1646"/>
        <v>6535.5</v>
      </c>
      <c r="W416" s="28">
        <f t="shared" ref="W416:Z416" si="1651">W417+W420+W422</f>
        <v>0</v>
      </c>
      <c r="X416" s="28">
        <f t="shared" ref="X416" si="1652">X417+X420+X422</f>
        <v>6535.5</v>
      </c>
      <c r="Y416" s="28">
        <f t="shared" si="1651"/>
        <v>0</v>
      </c>
      <c r="Z416" s="28">
        <f t="shared" si="1651"/>
        <v>6535.5</v>
      </c>
      <c r="AA416" s="28">
        <f t="shared" ref="AA416:AB416" si="1653">AA417+AA420+AA422</f>
        <v>0</v>
      </c>
      <c r="AB416" s="28">
        <f t="shared" si="1653"/>
        <v>6535.5</v>
      </c>
      <c r="AC416" s="28">
        <f t="shared" ref="AC416:AD416" si="1654">AC417+AC420+AC422</f>
        <v>0</v>
      </c>
      <c r="AD416" s="28">
        <f t="shared" si="1654"/>
        <v>6535.5</v>
      </c>
    </row>
    <row r="417" spans="1:30" ht="31.5" outlineLevel="5" x14ac:dyDescent="0.2">
      <c r="A417" s="26" t="s">
        <v>39</v>
      </c>
      <c r="B417" s="26"/>
      <c r="C417" s="27" t="s">
        <v>40</v>
      </c>
      <c r="D417" s="28">
        <f>D418+D419</f>
        <v>5535.5</v>
      </c>
      <c r="E417" s="28">
        <f t="shared" ref="E417:F417" si="1655">E418+E419</f>
        <v>0</v>
      </c>
      <c r="F417" s="28">
        <f t="shared" si="1655"/>
        <v>5535.5</v>
      </c>
      <c r="G417" s="28">
        <f t="shared" ref="G417:H417" si="1656">G418+G419</f>
        <v>100</v>
      </c>
      <c r="H417" s="28">
        <f t="shared" si="1656"/>
        <v>5635.5</v>
      </c>
      <c r="I417" s="29">
        <f t="shared" ref="I417:J417" si="1657">I418+I419</f>
        <v>0</v>
      </c>
      <c r="J417" s="28">
        <f t="shared" si="1657"/>
        <v>5635.5</v>
      </c>
      <c r="K417" s="28">
        <f t="shared" ref="K417:L417" si="1658">K418+K419</f>
        <v>0</v>
      </c>
      <c r="L417" s="28">
        <f t="shared" si="1658"/>
        <v>5635.5</v>
      </c>
      <c r="M417" s="28">
        <f t="shared" ref="M417:V417" si="1659">M418+M419</f>
        <v>5535.5</v>
      </c>
      <c r="N417" s="28">
        <f t="shared" ref="N417:P417" si="1660">N418+N419</f>
        <v>0</v>
      </c>
      <c r="O417" s="28">
        <f t="shared" ref="O417:R417" si="1661">O418+O419</f>
        <v>5535.5</v>
      </c>
      <c r="P417" s="28">
        <f t="shared" si="1660"/>
        <v>0</v>
      </c>
      <c r="Q417" s="28">
        <f t="shared" si="1661"/>
        <v>5535.5</v>
      </c>
      <c r="R417" s="28">
        <f t="shared" si="1661"/>
        <v>0</v>
      </c>
      <c r="S417" s="28">
        <f t="shared" ref="S417:T417" si="1662">S418+S419</f>
        <v>5535.5</v>
      </c>
      <c r="T417" s="28">
        <f t="shared" si="1662"/>
        <v>0</v>
      </c>
      <c r="U417" s="28">
        <f t="shared" ref="U417" si="1663">U418+U419</f>
        <v>5535.5</v>
      </c>
      <c r="V417" s="28">
        <f t="shared" si="1659"/>
        <v>5535.5</v>
      </c>
      <c r="W417" s="28">
        <f t="shared" ref="W417:Z417" si="1664">W418+W419</f>
        <v>0</v>
      </c>
      <c r="X417" s="28">
        <f t="shared" ref="X417" si="1665">X418+X419</f>
        <v>5535.5</v>
      </c>
      <c r="Y417" s="28">
        <f t="shared" si="1664"/>
        <v>0</v>
      </c>
      <c r="Z417" s="28">
        <f t="shared" si="1664"/>
        <v>5535.5</v>
      </c>
      <c r="AA417" s="28">
        <f t="shared" ref="AA417:AB417" si="1666">AA418+AA419</f>
        <v>0</v>
      </c>
      <c r="AB417" s="28">
        <f t="shared" si="1666"/>
        <v>5535.5</v>
      </c>
      <c r="AC417" s="28">
        <f t="shared" ref="AC417:AD417" si="1667">AC418+AC419</f>
        <v>0</v>
      </c>
      <c r="AD417" s="28">
        <f t="shared" si="1667"/>
        <v>5535.5</v>
      </c>
    </row>
    <row r="418" spans="1:30" ht="31.5" outlineLevel="7" x14ac:dyDescent="0.2">
      <c r="A418" s="30" t="s">
        <v>39</v>
      </c>
      <c r="B418" s="30" t="s">
        <v>6</v>
      </c>
      <c r="C418" s="38" t="s">
        <v>7</v>
      </c>
      <c r="D418" s="32">
        <v>60</v>
      </c>
      <c r="E418" s="32"/>
      <c r="F418" s="32">
        <f t="shared" ref="F418:F419" si="1668">SUM(D418:E418)</f>
        <v>60</v>
      </c>
      <c r="G418" s="32"/>
      <c r="H418" s="32">
        <f t="shared" ref="H418:H419" si="1669">SUM(F418:G418)</f>
        <v>60</v>
      </c>
      <c r="I418" s="33"/>
      <c r="J418" s="32">
        <f t="shared" ref="J418:J419" si="1670">SUM(H418:I418)</f>
        <v>60</v>
      </c>
      <c r="K418" s="32"/>
      <c r="L418" s="32">
        <f t="shared" ref="L418:L419" si="1671">SUM(J418:K418)</f>
        <v>60</v>
      </c>
      <c r="M418" s="34">
        <v>60</v>
      </c>
      <c r="N418" s="32"/>
      <c r="O418" s="32">
        <f t="shared" ref="O418:O419" si="1672">SUM(M418:N418)</f>
        <v>60</v>
      </c>
      <c r="P418" s="32"/>
      <c r="Q418" s="32">
        <f t="shared" ref="Q418:Q419" si="1673">SUM(O418:P418)</f>
        <v>60</v>
      </c>
      <c r="R418" s="32"/>
      <c r="S418" s="32">
        <f t="shared" ref="S418:S419" si="1674">SUM(Q418:R418)</f>
        <v>60</v>
      </c>
      <c r="T418" s="32"/>
      <c r="U418" s="32">
        <f t="shared" ref="U418:U419" si="1675">SUM(S418:T418)</f>
        <v>60</v>
      </c>
      <c r="V418" s="34">
        <v>60</v>
      </c>
      <c r="W418" s="32"/>
      <c r="X418" s="32">
        <f t="shared" ref="X418:X419" si="1676">SUM(V418:W418)</f>
        <v>60</v>
      </c>
      <c r="Y418" s="32"/>
      <c r="Z418" s="32">
        <f t="shared" ref="Z418:Z419" si="1677">SUM(X418:Y418)</f>
        <v>60</v>
      </c>
      <c r="AA418" s="32"/>
      <c r="AB418" s="32">
        <f t="shared" ref="AB418:AB419" si="1678">SUM(Z418:AA418)</f>
        <v>60</v>
      </c>
      <c r="AC418" s="32"/>
      <c r="AD418" s="32">
        <f t="shared" ref="AD418:AD419" si="1679">SUM(AB418:AC418)</f>
        <v>60</v>
      </c>
    </row>
    <row r="419" spans="1:30" ht="31.5" outlineLevel="7" x14ac:dyDescent="0.2">
      <c r="A419" s="30" t="s">
        <v>39</v>
      </c>
      <c r="B419" s="30" t="s">
        <v>41</v>
      </c>
      <c r="C419" s="38" t="s">
        <v>42</v>
      </c>
      <c r="D419" s="32">
        <v>5475.5</v>
      </c>
      <c r="E419" s="32"/>
      <c r="F419" s="32">
        <f t="shared" si="1668"/>
        <v>5475.5</v>
      </c>
      <c r="G419" s="32">
        <v>100</v>
      </c>
      <c r="H419" s="32">
        <f t="shared" si="1669"/>
        <v>5575.5</v>
      </c>
      <c r="I419" s="33"/>
      <c r="J419" s="32">
        <f t="shared" si="1670"/>
        <v>5575.5</v>
      </c>
      <c r="K419" s="32"/>
      <c r="L419" s="32">
        <f t="shared" si="1671"/>
        <v>5575.5</v>
      </c>
      <c r="M419" s="34">
        <v>5475.5</v>
      </c>
      <c r="N419" s="32"/>
      <c r="O419" s="32">
        <f t="shared" si="1672"/>
        <v>5475.5</v>
      </c>
      <c r="P419" s="32"/>
      <c r="Q419" s="32">
        <f t="shared" si="1673"/>
        <v>5475.5</v>
      </c>
      <c r="R419" s="32"/>
      <c r="S419" s="32">
        <f t="shared" si="1674"/>
        <v>5475.5</v>
      </c>
      <c r="T419" s="32"/>
      <c r="U419" s="32">
        <f t="shared" si="1675"/>
        <v>5475.5</v>
      </c>
      <c r="V419" s="34">
        <v>5475.5</v>
      </c>
      <c r="W419" s="32"/>
      <c r="X419" s="32">
        <f t="shared" si="1676"/>
        <v>5475.5</v>
      </c>
      <c r="Y419" s="32"/>
      <c r="Z419" s="32">
        <f t="shared" si="1677"/>
        <v>5475.5</v>
      </c>
      <c r="AA419" s="32"/>
      <c r="AB419" s="32">
        <f t="shared" si="1678"/>
        <v>5475.5</v>
      </c>
      <c r="AC419" s="32"/>
      <c r="AD419" s="32">
        <f t="shared" si="1679"/>
        <v>5475.5</v>
      </c>
    </row>
    <row r="420" spans="1:30" ht="31.5" outlineLevel="7" x14ac:dyDescent="0.2">
      <c r="A420" s="26" t="s">
        <v>324</v>
      </c>
      <c r="B420" s="26"/>
      <c r="C420" s="59" t="s">
        <v>557</v>
      </c>
      <c r="D420" s="36">
        <f>D421</f>
        <v>1424.1</v>
      </c>
      <c r="E420" s="36">
        <f t="shared" ref="E420:L420" si="1680">E421</f>
        <v>0</v>
      </c>
      <c r="F420" s="36">
        <f t="shared" si="1680"/>
        <v>1424.1</v>
      </c>
      <c r="G420" s="36">
        <f t="shared" si="1680"/>
        <v>0</v>
      </c>
      <c r="H420" s="36">
        <f t="shared" si="1680"/>
        <v>1424.1</v>
      </c>
      <c r="I420" s="37">
        <f t="shared" si="1680"/>
        <v>0</v>
      </c>
      <c r="J420" s="36">
        <f t="shared" si="1680"/>
        <v>1424.1</v>
      </c>
      <c r="K420" s="36">
        <f t="shared" si="1680"/>
        <v>0</v>
      </c>
      <c r="L420" s="36">
        <f t="shared" si="1680"/>
        <v>1424.1</v>
      </c>
      <c r="M420" s="36">
        <f t="shared" ref="M420:V420" si="1681">M421</f>
        <v>1000</v>
      </c>
      <c r="N420" s="36">
        <f t="shared" ref="N420:T420" si="1682">N421</f>
        <v>0</v>
      </c>
      <c r="O420" s="36">
        <f t="shared" ref="O420:U420" si="1683">O421</f>
        <v>1000</v>
      </c>
      <c r="P420" s="36">
        <f t="shared" si="1682"/>
        <v>0</v>
      </c>
      <c r="Q420" s="36">
        <f t="shared" si="1683"/>
        <v>1000</v>
      </c>
      <c r="R420" s="36">
        <f t="shared" si="1682"/>
        <v>0</v>
      </c>
      <c r="S420" s="36">
        <f t="shared" si="1683"/>
        <v>1000</v>
      </c>
      <c r="T420" s="36">
        <f t="shared" si="1682"/>
        <v>0</v>
      </c>
      <c r="U420" s="36">
        <f t="shared" si="1683"/>
        <v>1000</v>
      </c>
      <c r="V420" s="36">
        <f t="shared" si="1681"/>
        <v>1000</v>
      </c>
      <c r="W420" s="36">
        <f t="shared" ref="W420:AC420" si="1684">W421</f>
        <v>0</v>
      </c>
      <c r="X420" s="36">
        <f t="shared" ref="X420:AD420" si="1685">X421</f>
        <v>1000</v>
      </c>
      <c r="Y420" s="36">
        <f t="shared" si="1684"/>
        <v>0</v>
      </c>
      <c r="Z420" s="36">
        <f t="shared" si="1685"/>
        <v>1000</v>
      </c>
      <c r="AA420" s="36">
        <f t="shared" si="1684"/>
        <v>0</v>
      </c>
      <c r="AB420" s="36">
        <f t="shared" si="1685"/>
        <v>1000</v>
      </c>
      <c r="AC420" s="36">
        <f t="shared" si="1684"/>
        <v>0</v>
      </c>
      <c r="AD420" s="36">
        <f t="shared" si="1685"/>
        <v>1000</v>
      </c>
    </row>
    <row r="421" spans="1:30" ht="31.5" outlineLevel="5" x14ac:dyDescent="0.2">
      <c r="A421" s="30" t="s">
        <v>324</v>
      </c>
      <c r="B421" s="30" t="s">
        <v>41</v>
      </c>
      <c r="C421" s="31" t="s">
        <v>310</v>
      </c>
      <c r="D421" s="32">
        <v>1424.1</v>
      </c>
      <c r="E421" s="32"/>
      <c r="F421" s="32">
        <f>SUM(D421:E421)</f>
        <v>1424.1</v>
      </c>
      <c r="G421" s="32"/>
      <c r="H421" s="32">
        <f>SUM(F421:G421)</f>
        <v>1424.1</v>
      </c>
      <c r="I421" s="33"/>
      <c r="J421" s="32">
        <f>SUM(H421:I421)</f>
        <v>1424.1</v>
      </c>
      <c r="K421" s="32"/>
      <c r="L421" s="32">
        <f>SUM(J421:K421)</f>
        <v>1424.1</v>
      </c>
      <c r="M421" s="34">
        <v>1000</v>
      </c>
      <c r="N421" s="32"/>
      <c r="O421" s="32">
        <f>SUM(M421:N421)</f>
        <v>1000</v>
      </c>
      <c r="P421" s="32"/>
      <c r="Q421" s="32">
        <f>SUM(O421:P421)</f>
        <v>1000</v>
      </c>
      <c r="R421" s="32"/>
      <c r="S421" s="32">
        <f>SUM(Q421:R421)</f>
        <v>1000</v>
      </c>
      <c r="T421" s="32"/>
      <c r="U421" s="32">
        <f>SUM(S421:T421)</f>
        <v>1000</v>
      </c>
      <c r="V421" s="34">
        <v>1000</v>
      </c>
      <c r="W421" s="32"/>
      <c r="X421" s="32">
        <f>SUM(V421:W421)</f>
        <v>1000</v>
      </c>
      <c r="Y421" s="32"/>
      <c r="Z421" s="32">
        <f>SUM(X421:Y421)</f>
        <v>1000</v>
      </c>
      <c r="AA421" s="32"/>
      <c r="AB421" s="32">
        <f>SUM(Z421:AA421)</f>
        <v>1000</v>
      </c>
      <c r="AC421" s="32"/>
      <c r="AD421" s="32">
        <f>SUM(AB421:AC421)</f>
        <v>1000</v>
      </c>
    </row>
    <row r="422" spans="1:30" ht="31.5" outlineLevel="7" x14ac:dyDescent="0.2">
      <c r="A422" s="26" t="s">
        <v>324</v>
      </c>
      <c r="B422" s="26"/>
      <c r="C422" s="59" t="s">
        <v>558</v>
      </c>
      <c r="D422" s="36">
        <f>D423</f>
        <v>1158.2</v>
      </c>
      <c r="E422" s="36">
        <f t="shared" ref="E422:L422" si="1686">E423</f>
        <v>0</v>
      </c>
      <c r="F422" s="36">
        <f t="shared" si="1686"/>
        <v>1158.2</v>
      </c>
      <c r="G422" s="36">
        <f t="shared" si="1686"/>
        <v>0</v>
      </c>
      <c r="H422" s="36">
        <f t="shared" si="1686"/>
        <v>1158.2</v>
      </c>
      <c r="I422" s="37">
        <f t="shared" si="1686"/>
        <v>0</v>
      </c>
      <c r="J422" s="36">
        <f t="shared" si="1686"/>
        <v>1158.2</v>
      </c>
      <c r="K422" s="36">
        <f t="shared" si="1686"/>
        <v>0</v>
      </c>
      <c r="L422" s="36">
        <f t="shared" si="1686"/>
        <v>1158.2</v>
      </c>
      <c r="M422" s="36"/>
      <c r="N422" s="36">
        <f t="shared" ref="N422:T422" si="1687">N423</f>
        <v>0</v>
      </c>
      <c r="O422" s="36"/>
      <c r="P422" s="36">
        <f t="shared" si="1687"/>
        <v>0</v>
      </c>
      <c r="Q422" s="36"/>
      <c r="R422" s="36">
        <f t="shared" si="1687"/>
        <v>0</v>
      </c>
      <c r="S422" s="36"/>
      <c r="T422" s="36">
        <f t="shared" si="1687"/>
        <v>0</v>
      </c>
      <c r="U422" s="36"/>
      <c r="V422" s="36"/>
      <c r="W422" s="36">
        <f t="shared" ref="W422:AC422" si="1688">W423</f>
        <v>0</v>
      </c>
      <c r="X422" s="36"/>
      <c r="Y422" s="36">
        <f t="shared" si="1688"/>
        <v>0</v>
      </c>
      <c r="Z422" s="36"/>
      <c r="AA422" s="36">
        <f t="shared" si="1688"/>
        <v>0</v>
      </c>
      <c r="AB422" s="36"/>
      <c r="AC422" s="36">
        <f t="shared" si="1688"/>
        <v>0</v>
      </c>
      <c r="AD422" s="36"/>
    </row>
    <row r="423" spans="1:30" ht="32.25" customHeight="1" outlineLevel="7" x14ac:dyDescent="0.2">
      <c r="A423" s="30" t="s">
        <v>324</v>
      </c>
      <c r="B423" s="30" t="s">
        <v>41</v>
      </c>
      <c r="C423" s="31" t="s">
        <v>310</v>
      </c>
      <c r="D423" s="32">
        <v>1158.2</v>
      </c>
      <c r="E423" s="32"/>
      <c r="F423" s="32">
        <f>SUM(D423:E423)</f>
        <v>1158.2</v>
      </c>
      <c r="G423" s="32"/>
      <c r="H423" s="32">
        <f>SUM(F423:G423)</f>
        <v>1158.2</v>
      </c>
      <c r="I423" s="33"/>
      <c r="J423" s="32">
        <f>SUM(H423:I423)</f>
        <v>1158.2</v>
      </c>
      <c r="K423" s="32"/>
      <c r="L423" s="32">
        <f>SUM(J423:K423)</f>
        <v>1158.2</v>
      </c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</row>
    <row r="424" spans="1:30" ht="31.5" outlineLevel="5" x14ac:dyDescent="0.2">
      <c r="A424" s="26" t="s">
        <v>168</v>
      </c>
      <c r="B424" s="26"/>
      <c r="C424" s="27" t="s">
        <v>695</v>
      </c>
      <c r="D424" s="28">
        <f>D425</f>
        <v>3108.9</v>
      </c>
      <c r="E424" s="28">
        <f t="shared" ref="E424:L424" si="1689">E425</f>
        <v>0</v>
      </c>
      <c r="F424" s="28">
        <f t="shared" si="1689"/>
        <v>3108.9</v>
      </c>
      <c r="G424" s="28">
        <f t="shared" si="1689"/>
        <v>0</v>
      </c>
      <c r="H424" s="28">
        <f t="shared" si="1689"/>
        <v>3108.9</v>
      </c>
      <c r="I424" s="29">
        <f t="shared" si="1689"/>
        <v>0</v>
      </c>
      <c r="J424" s="28">
        <f t="shared" si="1689"/>
        <v>3108.9</v>
      </c>
      <c r="K424" s="28">
        <f t="shared" si="1689"/>
        <v>0</v>
      </c>
      <c r="L424" s="28">
        <f t="shared" si="1689"/>
        <v>3108.9</v>
      </c>
      <c r="M424" s="28">
        <f>M425</f>
        <v>2787.9</v>
      </c>
      <c r="N424" s="28">
        <f t="shared" ref="N424:T424" si="1690">N425</f>
        <v>0</v>
      </c>
      <c r="O424" s="28">
        <f t="shared" ref="O424:U424" si="1691">O425</f>
        <v>2787.9</v>
      </c>
      <c r="P424" s="28">
        <f t="shared" si="1690"/>
        <v>0</v>
      </c>
      <c r="Q424" s="28">
        <f t="shared" si="1691"/>
        <v>2787.9</v>
      </c>
      <c r="R424" s="28">
        <f t="shared" si="1690"/>
        <v>0</v>
      </c>
      <c r="S424" s="28">
        <f t="shared" si="1691"/>
        <v>2787.9</v>
      </c>
      <c r="T424" s="28">
        <f t="shared" si="1690"/>
        <v>0</v>
      </c>
      <c r="U424" s="28">
        <f t="shared" si="1691"/>
        <v>2787.9</v>
      </c>
      <c r="V424" s="28">
        <f>V425</f>
        <v>2787.9</v>
      </c>
      <c r="W424" s="28">
        <f t="shared" ref="W424:AC424" si="1692">W425</f>
        <v>0</v>
      </c>
      <c r="X424" s="28">
        <f t="shared" ref="X424:AD424" si="1693">X425</f>
        <v>2787.9</v>
      </c>
      <c r="Y424" s="28">
        <f t="shared" si="1692"/>
        <v>0</v>
      </c>
      <c r="Z424" s="28">
        <f t="shared" si="1693"/>
        <v>2787.9</v>
      </c>
      <c r="AA424" s="28">
        <f t="shared" si="1692"/>
        <v>0</v>
      </c>
      <c r="AB424" s="28">
        <f t="shared" si="1693"/>
        <v>2787.9</v>
      </c>
      <c r="AC424" s="28">
        <f t="shared" si="1692"/>
        <v>0</v>
      </c>
      <c r="AD424" s="28">
        <f t="shared" si="1693"/>
        <v>2787.9</v>
      </c>
    </row>
    <row r="425" spans="1:30" ht="20.25" customHeight="1" outlineLevel="7" x14ac:dyDescent="0.2">
      <c r="A425" s="26" t="s">
        <v>169</v>
      </c>
      <c r="B425" s="26"/>
      <c r="C425" s="27" t="s">
        <v>170</v>
      </c>
      <c r="D425" s="28">
        <f>D426+D428</f>
        <v>3108.9</v>
      </c>
      <c r="E425" s="28">
        <f t="shared" ref="E425:F425" si="1694">E426+E428</f>
        <v>0</v>
      </c>
      <c r="F425" s="28">
        <f t="shared" si="1694"/>
        <v>3108.9</v>
      </c>
      <c r="G425" s="28">
        <f t="shared" ref="G425:H425" si="1695">G426+G428</f>
        <v>0</v>
      </c>
      <c r="H425" s="28">
        <f t="shared" si="1695"/>
        <v>3108.9</v>
      </c>
      <c r="I425" s="29">
        <f t="shared" ref="I425:J425" si="1696">I426+I428</f>
        <v>0</v>
      </c>
      <c r="J425" s="28">
        <f t="shared" si="1696"/>
        <v>3108.9</v>
      </c>
      <c r="K425" s="28">
        <f t="shared" ref="K425:L425" si="1697">K426+K428</f>
        <v>0</v>
      </c>
      <c r="L425" s="28">
        <f t="shared" si="1697"/>
        <v>3108.9</v>
      </c>
      <c r="M425" s="28">
        <f>M426+M428</f>
        <v>2787.9</v>
      </c>
      <c r="N425" s="28">
        <f t="shared" ref="N425:P425" si="1698">N426+N428</f>
        <v>0</v>
      </c>
      <c r="O425" s="28">
        <f t="shared" ref="O425:R425" si="1699">O426+O428</f>
        <v>2787.9</v>
      </c>
      <c r="P425" s="28">
        <f t="shared" si="1698"/>
        <v>0</v>
      </c>
      <c r="Q425" s="28">
        <f t="shared" si="1699"/>
        <v>2787.9</v>
      </c>
      <c r="R425" s="28">
        <f t="shared" si="1699"/>
        <v>0</v>
      </c>
      <c r="S425" s="28">
        <f t="shared" ref="S425:T425" si="1700">S426+S428</f>
        <v>2787.9</v>
      </c>
      <c r="T425" s="28">
        <f t="shared" si="1700"/>
        <v>0</v>
      </c>
      <c r="U425" s="28">
        <f t="shared" ref="U425" si="1701">U426+U428</f>
        <v>2787.9</v>
      </c>
      <c r="V425" s="28">
        <f>V426+V428</f>
        <v>2787.9</v>
      </c>
      <c r="W425" s="28">
        <f t="shared" ref="W425:Y425" si="1702">W426+W428</f>
        <v>0</v>
      </c>
      <c r="X425" s="28">
        <f t="shared" ref="X425:AA425" si="1703">X426+X428</f>
        <v>2787.9</v>
      </c>
      <c r="Y425" s="28">
        <f t="shared" si="1702"/>
        <v>0</v>
      </c>
      <c r="Z425" s="28">
        <f t="shared" si="1703"/>
        <v>2787.9</v>
      </c>
      <c r="AA425" s="28">
        <f t="shared" si="1703"/>
        <v>0</v>
      </c>
      <c r="AB425" s="28">
        <f t="shared" ref="AB425:AC425" si="1704">AB426+AB428</f>
        <v>2787.9</v>
      </c>
      <c r="AC425" s="28">
        <f t="shared" si="1704"/>
        <v>0</v>
      </c>
      <c r="AD425" s="28">
        <f t="shared" ref="AD425" si="1705">AD426+AD428</f>
        <v>2787.9</v>
      </c>
    </row>
    <row r="426" spans="1:30" ht="31.5" outlineLevel="7" x14ac:dyDescent="0.2">
      <c r="A426" s="26" t="s">
        <v>171</v>
      </c>
      <c r="B426" s="26"/>
      <c r="C426" s="27" t="s">
        <v>40</v>
      </c>
      <c r="D426" s="28">
        <f>D427</f>
        <v>1787.9</v>
      </c>
      <c r="E426" s="28">
        <f t="shared" ref="E426:L426" si="1706">E427</f>
        <v>0</v>
      </c>
      <c r="F426" s="28">
        <f t="shared" si="1706"/>
        <v>1787.9</v>
      </c>
      <c r="G426" s="28">
        <f t="shared" si="1706"/>
        <v>0</v>
      </c>
      <c r="H426" s="28">
        <f t="shared" si="1706"/>
        <v>1787.9</v>
      </c>
      <c r="I426" s="29">
        <f t="shared" si="1706"/>
        <v>0</v>
      </c>
      <c r="J426" s="28">
        <f t="shared" si="1706"/>
        <v>1787.9</v>
      </c>
      <c r="K426" s="28">
        <f t="shared" si="1706"/>
        <v>0</v>
      </c>
      <c r="L426" s="28">
        <f t="shared" si="1706"/>
        <v>1787.9</v>
      </c>
      <c r="M426" s="28">
        <f t="shared" ref="M426:V426" si="1707">M427</f>
        <v>1787.9</v>
      </c>
      <c r="N426" s="28">
        <f t="shared" ref="N426:T426" si="1708">N427</f>
        <v>0</v>
      </c>
      <c r="O426" s="28">
        <f t="shared" ref="O426:U426" si="1709">O427</f>
        <v>1787.9</v>
      </c>
      <c r="P426" s="28">
        <f t="shared" si="1708"/>
        <v>0</v>
      </c>
      <c r="Q426" s="28">
        <f t="shared" si="1709"/>
        <v>1787.9</v>
      </c>
      <c r="R426" s="28">
        <f t="shared" si="1708"/>
        <v>0</v>
      </c>
      <c r="S426" s="28">
        <f t="shared" si="1709"/>
        <v>1787.9</v>
      </c>
      <c r="T426" s="28">
        <f t="shared" si="1708"/>
        <v>0</v>
      </c>
      <c r="U426" s="28">
        <f t="shared" si="1709"/>
        <v>1787.9</v>
      </c>
      <c r="V426" s="28">
        <f t="shared" si="1707"/>
        <v>1787.9</v>
      </c>
      <c r="W426" s="28">
        <f t="shared" ref="W426:AC426" si="1710">W427</f>
        <v>0</v>
      </c>
      <c r="X426" s="28">
        <f t="shared" ref="X426:AD426" si="1711">X427</f>
        <v>1787.9</v>
      </c>
      <c r="Y426" s="28">
        <f t="shared" si="1710"/>
        <v>0</v>
      </c>
      <c r="Z426" s="28">
        <f t="shared" si="1711"/>
        <v>1787.9</v>
      </c>
      <c r="AA426" s="28">
        <f t="shared" si="1710"/>
        <v>0</v>
      </c>
      <c r="AB426" s="28">
        <f t="shared" si="1711"/>
        <v>1787.9</v>
      </c>
      <c r="AC426" s="28">
        <f t="shared" si="1710"/>
        <v>0</v>
      </c>
      <c r="AD426" s="28">
        <f t="shared" si="1711"/>
        <v>1787.9</v>
      </c>
    </row>
    <row r="427" spans="1:30" ht="31.5" outlineLevel="7" x14ac:dyDescent="0.2">
      <c r="A427" s="30" t="s">
        <v>171</v>
      </c>
      <c r="B427" s="30" t="s">
        <v>41</v>
      </c>
      <c r="C427" s="38" t="s">
        <v>42</v>
      </c>
      <c r="D427" s="32">
        <v>1787.9</v>
      </c>
      <c r="E427" s="32"/>
      <c r="F427" s="32">
        <f>SUM(D427:E427)</f>
        <v>1787.9</v>
      </c>
      <c r="G427" s="32"/>
      <c r="H427" s="32">
        <f>SUM(F427:G427)</f>
        <v>1787.9</v>
      </c>
      <c r="I427" s="33"/>
      <c r="J427" s="32">
        <f>SUM(H427:I427)</f>
        <v>1787.9</v>
      </c>
      <c r="K427" s="32"/>
      <c r="L427" s="32">
        <f>SUM(J427:K427)</f>
        <v>1787.9</v>
      </c>
      <c r="M427" s="34">
        <v>1787.9</v>
      </c>
      <c r="N427" s="32"/>
      <c r="O427" s="32">
        <f>SUM(M427:N427)</f>
        <v>1787.9</v>
      </c>
      <c r="P427" s="32"/>
      <c r="Q427" s="32">
        <f>SUM(O427:P427)</f>
        <v>1787.9</v>
      </c>
      <c r="R427" s="32"/>
      <c r="S427" s="32">
        <f>SUM(Q427:R427)</f>
        <v>1787.9</v>
      </c>
      <c r="T427" s="32"/>
      <c r="U427" s="32">
        <f>SUM(S427:T427)</f>
        <v>1787.9</v>
      </c>
      <c r="V427" s="34">
        <v>1787.9</v>
      </c>
      <c r="W427" s="32"/>
      <c r="X427" s="32">
        <f>SUM(V427:W427)</f>
        <v>1787.9</v>
      </c>
      <c r="Y427" s="32"/>
      <c r="Z427" s="32">
        <f>SUM(X427:Y427)</f>
        <v>1787.9</v>
      </c>
      <c r="AA427" s="32"/>
      <c r="AB427" s="32">
        <f>SUM(Z427:AA427)</f>
        <v>1787.9</v>
      </c>
      <c r="AC427" s="32"/>
      <c r="AD427" s="32">
        <f>SUM(AB427:AC427)</f>
        <v>1787.9</v>
      </c>
    </row>
    <row r="428" spans="1:30" outlineLevel="7" x14ac:dyDescent="0.2">
      <c r="A428" s="26" t="s">
        <v>172</v>
      </c>
      <c r="B428" s="26"/>
      <c r="C428" s="27" t="s">
        <v>173</v>
      </c>
      <c r="D428" s="28">
        <f>D429</f>
        <v>1321</v>
      </c>
      <c r="E428" s="28">
        <f t="shared" ref="E428:L428" si="1712">E429</f>
        <v>0</v>
      </c>
      <c r="F428" s="28">
        <f t="shared" si="1712"/>
        <v>1321</v>
      </c>
      <c r="G428" s="28">
        <f t="shared" si="1712"/>
        <v>0</v>
      </c>
      <c r="H428" s="28">
        <f t="shared" si="1712"/>
        <v>1321</v>
      </c>
      <c r="I428" s="29">
        <f t="shared" si="1712"/>
        <v>0</v>
      </c>
      <c r="J428" s="28">
        <f t="shared" si="1712"/>
        <v>1321</v>
      </c>
      <c r="K428" s="28">
        <f t="shared" si="1712"/>
        <v>0</v>
      </c>
      <c r="L428" s="28">
        <f t="shared" si="1712"/>
        <v>1321</v>
      </c>
      <c r="M428" s="28">
        <f t="shared" ref="M428:V428" si="1713">M429</f>
        <v>1000</v>
      </c>
      <c r="N428" s="28">
        <f t="shared" ref="N428:T428" si="1714">N429</f>
        <v>0</v>
      </c>
      <c r="O428" s="28">
        <f t="shared" ref="O428:U428" si="1715">O429</f>
        <v>1000</v>
      </c>
      <c r="P428" s="28">
        <f t="shared" si="1714"/>
        <v>0</v>
      </c>
      <c r="Q428" s="28">
        <f t="shared" si="1715"/>
        <v>1000</v>
      </c>
      <c r="R428" s="28">
        <f t="shared" si="1714"/>
        <v>0</v>
      </c>
      <c r="S428" s="28">
        <f t="shared" si="1715"/>
        <v>1000</v>
      </c>
      <c r="T428" s="28">
        <f t="shared" si="1714"/>
        <v>0</v>
      </c>
      <c r="U428" s="28">
        <f t="shared" si="1715"/>
        <v>1000</v>
      </c>
      <c r="V428" s="28">
        <f t="shared" si="1713"/>
        <v>1000</v>
      </c>
      <c r="W428" s="28">
        <f t="shared" ref="W428:AC428" si="1716">W429</f>
        <v>0</v>
      </c>
      <c r="X428" s="28">
        <f t="shared" ref="X428:AD428" si="1717">X429</f>
        <v>1000</v>
      </c>
      <c r="Y428" s="28">
        <f t="shared" si="1716"/>
        <v>0</v>
      </c>
      <c r="Z428" s="28">
        <f t="shared" si="1717"/>
        <v>1000</v>
      </c>
      <c r="AA428" s="28">
        <f t="shared" si="1716"/>
        <v>0</v>
      </c>
      <c r="AB428" s="28">
        <f t="shared" si="1717"/>
        <v>1000</v>
      </c>
      <c r="AC428" s="28">
        <f t="shared" si="1716"/>
        <v>0</v>
      </c>
      <c r="AD428" s="28">
        <f t="shared" si="1717"/>
        <v>1000</v>
      </c>
    </row>
    <row r="429" spans="1:30" outlineLevel="2" x14ac:dyDescent="0.2">
      <c r="A429" s="30" t="s">
        <v>172</v>
      </c>
      <c r="B429" s="30" t="s">
        <v>18</v>
      </c>
      <c r="C429" s="38" t="s">
        <v>19</v>
      </c>
      <c r="D429" s="51">
        <v>1321</v>
      </c>
      <c r="E429" s="32"/>
      <c r="F429" s="32">
        <f>SUM(D429:E429)</f>
        <v>1321</v>
      </c>
      <c r="G429" s="32"/>
      <c r="H429" s="32">
        <f>SUM(F429:G429)</f>
        <v>1321</v>
      </c>
      <c r="I429" s="33"/>
      <c r="J429" s="32">
        <f>SUM(H429:I429)</f>
        <v>1321</v>
      </c>
      <c r="K429" s="32"/>
      <c r="L429" s="32">
        <f>SUM(J429:K429)</f>
        <v>1321</v>
      </c>
      <c r="M429" s="34">
        <v>1000</v>
      </c>
      <c r="N429" s="32"/>
      <c r="O429" s="32">
        <f>SUM(M429:N429)</f>
        <v>1000</v>
      </c>
      <c r="P429" s="32"/>
      <c r="Q429" s="32">
        <f>SUM(O429:P429)</f>
        <v>1000</v>
      </c>
      <c r="R429" s="32"/>
      <c r="S429" s="32">
        <f>SUM(Q429:R429)</f>
        <v>1000</v>
      </c>
      <c r="T429" s="32"/>
      <c r="U429" s="32">
        <f>SUM(S429:T429)</f>
        <v>1000</v>
      </c>
      <c r="V429" s="34">
        <v>1000</v>
      </c>
      <c r="W429" s="32"/>
      <c r="X429" s="32">
        <f>SUM(V429:W429)</f>
        <v>1000</v>
      </c>
      <c r="Y429" s="32"/>
      <c r="Z429" s="32">
        <f>SUM(X429:Y429)</f>
        <v>1000</v>
      </c>
      <c r="AA429" s="32"/>
      <c r="AB429" s="32">
        <f>SUM(Z429:AA429)</f>
        <v>1000</v>
      </c>
      <c r="AC429" s="32"/>
      <c r="AD429" s="32">
        <f>SUM(AB429:AC429)</f>
        <v>1000</v>
      </c>
    </row>
    <row r="430" spans="1:30" ht="31.5" outlineLevel="3" x14ac:dyDescent="0.2">
      <c r="A430" s="26" t="s">
        <v>174</v>
      </c>
      <c r="B430" s="26"/>
      <c r="C430" s="27" t="s">
        <v>696</v>
      </c>
      <c r="D430" s="28">
        <f>D431</f>
        <v>2588</v>
      </c>
      <c r="E430" s="28">
        <f t="shared" ref="E430:L430" si="1718">E431</f>
        <v>0</v>
      </c>
      <c r="F430" s="28">
        <f t="shared" si="1718"/>
        <v>2588</v>
      </c>
      <c r="G430" s="28">
        <f t="shared" si="1718"/>
        <v>0</v>
      </c>
      <c r="H430" s="28">
        <f t="shared" si="1718"/>
        <v>2588</v>
      </c>
      <c r="I430" s="29">
        <f t="shared" si="1718"/>
        <v>0</v>
      </c>
      <c r="J430" s="28">
        <f t="shared" si="1718"/>
        <v>2588</v>
      </c>
      <c r="K430" s="28">
        <f t="shared" si="1718"/>
        <v>0</v>
      </c>
      <c r="L430" s="28">
        <f t="shared" si="1718"/>
        <v>2588</v>
      </c>
      <c r="M430" s="28">
        <f t="shared" ref="D430:AC432" si="1719">M431</f>
        <v>2588</v>
      </c>
      <c r="N430" s="28">
        <f t="shared" ref="N430:T430" si="1720">N431</f>
        <v>0</v>
      </c>
      <c r="O430" s="28">
        <f t="shared" ref="O430:U430" si="1721">O431</f>
        <v>2588</v>
      </c>
      <c r="P430" s="28">
        <f t="shared" si="1720"/>
        <v>0</v>
      </c>
      <c r="Q430" s="28">
        <f t="shared" si="1721"/>
        <v>2588</v>
      </c>
      <c r="R430" s="28">
        <f t="shared" si="1720"/>
        <v>0</v>
      </c>
      <c r="S430" s="28">
        <f t="shared" si="1721"/>
        <v>2588</v>
      </c>
      <c r="T430" s="28">
        <f t="shared" si="1720"/>
        <v>0</v>
      </c>
      <c r="U430" s="28">
        <f t="shared" si="1721"/>
        <v>2588</v>
      </c>
      <c r="V430" s="28">
        <f t="shared" si="1719"/>
        <v>2588</v>
      </c>
      <c r="W430" s="28">
        <f t="shared" ref="W430:AC430" si="1722">W431</f>
        <v>0</v>
      </c>
      <c r="X430" s="28">
        <f t="shared" ref="X430:AD432" si="1723">X431</f>
        <v>2588</v>
      </c>
      <c r="Y430" s="28">
        <f t="shared" si="1722"/>
        <v>0</v>
      </c>
      <c r="Z430" s="28">
        <f t="shared" si="1723"/>
        <v>2588</v>
      </c>
      <c r="AA430" s="28">
        <f t="shared" si="1722"/>
        <v>0</v>
      </c>
      <c r="AB430" s="28">
        <f t="shared" si="1723"/>
        <v>2588</v>
      </c>
      <c r="AC430" s="28">
        <f t="shared" si="1722"/>
        <v>0</v>
      </c>
      <c r="AD430" s="28">
        <f t="shared" si="1723"/>
        <v>2588</v>
      </c>
    </row>
    <row r="431" spans="1:30" ht="31.5" outlineLevel="4" x14ac:dyDescent="0.2">
      <c r="A431" s="26" t="s">
        <v>175</v>
      </c>
      <c r="B431" s="26"/>
      <c r="C431" s="27" t="s">
        <v>667</v>
      </c>
      <c r="D431" s="28">
        <f t="shared" si="1719"/>
        <v>2588</v>
      </c>
      <c r="E431" s="28">
        <f t="shared" si="1719"/>
        <v>0</v>
      </c>
      <c r="F431" s="28">
        <f t="shared" si="1719"/>
        <v>2588</v>
      </c>
      <c r="G431" s="28">
        <f t="shared" si="1719"/>
        <v>0</v>
      </c>
      <c r="H431" s="28">
        <f t="shared" si="1719"/>
        <v>2588</v>
      </c>
      <c r="I431" s="29">
        <f t="shared" si="1719"/>
        <v>0</v>
      </c>
      <c r="J431" s="28">
        <f t="shared" si="1719"/>
        <v>2588</v>
      </c>
      <c r="K431" s="28">
        <f t="shared" si="1719"/>
        <v>0</v>
      </c>
      <c r="L431" s="28">
        <f t="shared" si="1719"/>
        <v>2588</v>
      </c>
      <c r="M431" s="28">
        <f t="shared" si="1719"/>
        <v>2588</v>
      </c>
      <c r="N431" s="28">
        <f t="shared" si="1719"/>
        <v>0</v>
      </c>
      <c r="O431" s="28">
        <f t="shared" si="1719"/>
        <v>2588</v>
      </c>
      <c r="P431" s="28">
        <f t="shared" si="1719"/>
        <v>0</v>
      </c>
      <c r="Q431" s="28">
        <f t="shared" si="1719"/>
        <v>2588</v>
      </c>
      <c r="R431" s="28">
        <f t="shared" si="1719"/>
        <v>0</v>
      </c>
      <c r="S431" s="28">
        <f t="shared" si="1719"/>
        <v>2588</v>
      </c>
      <c r="T431" s="28">
        <f t="shared" si="1719"/>
        <v>0</v>
      </c>
      <c r="U431" s="28">
        <f t="shared" si="1719"/>
        <v>2588</v>
      </c>
      <c r="V431" s="28">
        <f t="shared" si="1719"/>
        <v>2588</v>
      </c>
      <c r="W431" s="28">
        <f t="shared" si="1719"/>
        <v>0</v>
      </c>
      <c r="X431" s="28">
        <f t="shared" si="1719"/>
        <v>2588</v>
      </c>
      <c r="Y431" s="28">
        <f t="shared" si="1719"/>
        <v>0</v>
      </c>
      <c r="Z431" s="28">
        <f t="shared" si="1719"/>
        <v>2588</v>
      </c>
      <c r="AA431" s="28">
        <f t="shared" si="1719"/>
        <v>0</v>
      </c>
      <c r="AB431" s="28">
        <f t="shared" si="1723"/>
        <v>2588</v>
      </c>
      <c r="AC431" s="28">
        <f t="shared" si="1719"/>
        <v>0</v>
      </c>
      <c r="AD431" s="28">
        <f t="shared" si="1723"/>
        <v>2588</v>
      </c>
    </row>
    <row r="432" spans="1:30" ht="31.5" outlineLevel="4" x14ac:dyDescent="0.2">
      <c r="A432" s="26" t="s">
        <v>176</v>
      </c>
      <c r="B432" s="26"/>
      <c r="C432" s="27" t="s">
        <v>40</v>
      </c>
      <c r="D432" s="28">
        <f>D433</f>
        <v>2588</v>
      </c>
      <c r="E432" s="28">
        <f t="shared" si="1719"/>
        <v>0</v>
      </c>
      <c r="F432" s="28">
        <f t="shared" si="1719"/>
        <v>2588</v>
      </c>
      <c r="G432" s="28">
        <f t="shared" si="1719"/>
        <v>0</v>
      </c>
      <c r="H432" s="28">
        <f t="shared" si="1719"/>
        <v>2588</v>
      </c>
      <c r="I432" s="29">
        <f t="shared" si="1719"/>
        <v>0</v>
      </c>
      <c r="J432" s="28">
        <f t="shared" si="1719"/>
        <v>2588</v>
      </c>
      <c r="K432" s="28">
        <f t="shared" si="1719"/>
        <v>0</v>
      </c>
      <c r="L432" s="28">
        <f t="shared" si="1719"/>
        <v>2588</v>
      </c>
      <c r="M432" s="28">
        <f t="shared" si="1719"/>
        <v>2588</v>
      </c>
      <c r="N432" s="28">
        <f t="shared" si="1719"/>
        <v>0</v>
      </c>
      <c r="O432" s="28">
        <f t="shared" si="1719"/>
        <v>2588</v>
      </c>
      <c r="P432" s="28">
        <f t="shared" si="1719"/>
        <v>0</v>
      </c>
      <c r="Q432" s="28">
        <f t="shared" si="1719"/>
        <v>2588</v>
      </c>
      <c r="R432" s="28">
        <f t="shared" si="1719"/>
        <v>0</v>
      </c>
      <c r="S432" s="28">
        <f t="shared" si="1719"/>
        <v>2588</v>
      </c>
      <c r="T432" s="28">
        <f t="shared" si="1719"/>
        <v>0</v>
      </c>
      <c r="U432" s="28">
        <f t="shared" si="1719"/>
        <v>2588</v>
      </c>
      <c r="V432" s="28">
        <f t="shared" si="1719"/>
        <v>2588</v>
      </c>
      <c r="W432" s="28">
        <f t="shared" si="1719"/>
        <v>0</v>
      </c>
      <c r="X432" s="28">
        <f t="shared" si="1719"/>
        <v>2588</v>
      </c>
      <c r="Y432" s="28">
        <f t="shared" si="1719"/>
        <v>0</v>
      </c>
      <c r="Z432" s="28">
        <f t="shared" si="1719"/>
        <v>2588</v>
      </c>
      <c r="AA432" s="28">
        <f t="shared" si="1723"/>
        <v>0</v>
      </c>
      <c r="AB432" s="28">
        <f t="shared" si="1723"/>
        <v>2588</v>
      </c>
      <c r="AC432" s="28">
        <f t="shared" si="1723"/>
        <v>0</v>
      </c>
      <c r="AD432" s="28">
        <f t="shared" si="1723"/>
        <v>2588</v>
      </c>
    </row>
    <row r="433" spans="1:30" ht="31.5" outlineLevel="4" x14ac:dyDescent="0.2">
      <c r="A433" s="30" t="s">
        <v>176</v>
      </c>
      <c r="B433" s="30" t="s">
        <v>41</v>
      </c>
      <c r="C433" s="38" t="s">
        <v>42</v>
      </c>
      <c r="D433" s="51">
        <v>2588</v>
      </c>
      <c r="E433" s="32"/>
      <c r="F433" s="32">
        <f>SUM(D433:E433)</f>
        <v>2588</v>
      </c>
      <c r="G433" s="32"/>
      <c r="H433" s="32">
        <f>SUM(F433:G433)</f>
        <v>2588</v>
      </c>
      <c r="I433" s="33"/>
      <c r="J433" s="32">
        <f>SUM(H433:I433)</f>
        <v>2588</v>
      </c>
      <c r="K433" s="32"/>
      <c r="L433" s="32">
        <f>SUM(J433:K433)</f>
        <v>2588</v>
      </c>
      <c r="M433" s="34">
        <v>2588</v>
      </c>
      <c r="N433" s="32"/>
      <c r="O433" s="32">
        <f>SUM(M433:N433)</f>
        <v>2588</v>
      </c>
      <c r="P433" s="32"/>
      <c r="Q433" s="32">
        <f>SUM(O433:P433)</f>
        <v>2588</v>
      </c>
      <c r="R433" s="32"/>
      <c r="S433" s="32">
        <f>SUM(Q433:R433)</f>
        <v>2588</v>
      </c>
      <c r="T433" s="32"/>
      <c r="U433" s="32">
        <f>SUM(S433:T433)</f>
        <v>2588</v>
      </c>
      <c r="V433" s="34">
        <v>2588</v>
      </c>
      <c r="W433" s="32"/>
      <c r="X433" s="32">
        <f>SUM(V433:W433)</f>
        <v>2588</v>
      </c>
      <c r="Y433" s="32"/>
      <c r="Z433" s="32">
        <f>SUM(X433:Y433)</f>
        <v>2588</v>
      </c>
      <c r="AA433" s="32"/>
      <c r="AB433" s="32">
        <f>SUM(Z433:AA433)</f>
        <v>2588</v>
      </c>
      <c r="AC433" s="32"/>
      <c r="AD433" s="32">
        <f>SUM(AB433:AC433)</f>
        <v>2588</v>
      </c>
    </row>
    <row r="434" spans="1:30" ht="31.5" outlineLevel="5" x14ac:dyDescent="0.2">
      <c r="A434" s="26" t="s">
        <v>43</v>
      </c>
      <c r="B434" s="26"/>
      <c r="C434" s="27" t="s">
        <v>687</v>
      </c>
      <c r="D434" s="28">
        <f t="shared" ref="D434:AC436" si="1724">D435</f>
        <v>352.3</v>
      </c>
      <c r="E434" s="28">
        <f t="shared" si="1724"/>
        <v>0</v>
      </c>
      <c r="F434" s="28">
        <f t="shared" si="1724"/>
        <v>352.3</v>
      </c>
      <c r="G434" s="28">
        <f t="shared" si="1724"/>
        <v>0</v>
      </c>
      <c r="H434" s="28">
        <f t="shared" si="1724"/>
        <v>352.3</v>
      </c>
      <c r="I434" s="29">
        <f t="shared" si="1724"/>
        <v>0</v>
      </c>
      <c r="J434" s="28">
        <f t="shared" si="1724"/>
        <v>352.3</v>
      </c>
      <c r="K434" s="28">
        <f t="shared" si="1724"/>
        <v>0</v>
      </c>
      <c r="L434" s="28">
        <f t="shared" si="1724"/>
        <v>352.3</v>
      </c>
      <c r="M434" s="28">
        <f t="shared" si="1724"/>
        <v>352.3</v>
      </c>
      <c r="N434" s="28">
        <f t="shared" si="1724"/>
        <v>0</v>
      </c>
      <c r="O434" s="28">
        <f t="shared" si="1724"/>
        <v>352.3</v>
      </c>
      <c r="P434" s="28">
        <f t="shared" si="1724"/>
        <v>0</v>
      </c>
      <c r="Q434" s="28">
        <f t="shared" si="1724"/>
        <v>352.3</v>
      </c>
      <c r="R434" s="28">
        <f t="shared" si="1724"/>
        <v>0</v>
      </c>
      <c r="S434" s="28">
        <f t="shared" si="1724"/>
        <v>352.3</v>
      </c>
      <c r="T434" s="28">
        <f t="shared" si="1724"/>
        <v>0</v>
      </c>
      <c r="U434" s="28">
        <f t="shared" si="1724"/>
        <v>352.3</v>
      </c>
      <c r="V434" s="28">
        <f t="shared" si="1724"/>
        <v>352.3</v>
      </c>
      <c r="W434" s="28">
        <f t="shared" si="1724"/>
        <v>0</v>
      </c>
      <c r="X434" s="28">
        <f t="shared" si="1724"/>
        <v>352.3</v>
      </c>
      <c r="Y434" s="28">
        <f t="shared" si="1724"/>
        <v>0</v>
      </c>
      <c r="Z434" s="28">
        <f t="shared" si="1724"/>
        <v>352.3</v>
      </c>
      <c r="AA434" s="28">
        <f t="shared" si="1724"/>
        <v>0</v>
      </c>
      <c r="AB434" s="28">
        <f t="shared" ref="AA434:AD436" si="1725">AB435</f>
        <v>352.3</v>
      </c>
      <c r="AC434" s="28">
        <f t="shared" si="1724"/>
        <v>0</v>
      </c>
      <c r="AD434" s="28">
        <f t="shared" si="1725"/>
        <v>352.3</v>
      </c>
    </row>
    <row r="435" spans="1:30" ht="47.25" outlineLevel="7" x14ac:dyDescent="0.2">
      <c r="A435" s="26" t="s">
        <v>44</v>
      </c>
      <c r="B435" s="26"/>
      <c r="C435" s="27" t="s">
        <v>688</v>
      </c>
      <c r="D435" s="28">
        <f t="shared" si="1724"/>
        <v>352.3</v>
      </c>
      <c r="E435" s="28">
        <f t="shared" si="1724"/>
        <v>0</v>
      </c>
      <c r="F435" s="28">
        <f t="shared" si="1724"/>
        <v>352.3</v>
      </c>
      <c r="G435" s="28">
        <f t="shared" si="1724"/>
        <v>0</v>
      </c>
      <c r="H435" s="28">
        <f t="shared" si="1724"/>
        <v>352.3</v>
      </c>
      <c r="I435" s="29">
        <f t="shared" si="1724"/>
        <v>0</v>
      </c>
      <c r="J435" s="28">
        <f t="shared" si="1724"/>
        <v>352.3</v>
      </c>
      <c r="K435" s="28">
        <f t="shared" si="1724"/>
        <v>0</v>
      </c>
      <c r="L435" s="28">
        <f t="shared" si="1724"/>
        <v>352.3</v>
      </c>
      <c r="M435" s="28">
        <f t="shared" si="1724"/>
        <v>352.3</v>
      </c>
      <c r="N435" s="28">
        <f t="shared" si="1724"/>
        <v>0</v>
      </c>
      <c r="O435" s="28">
        <f t="shared" si="1724"/>
        <v>352.3</v>
      </c>
      <c r="P435" s="28">
        <f t="shared" si="1724"/>
        <v>0</v>
      </c>
      <c r="Q435" s="28">
        <f t="shared" si="1724"/>
        <v>352.3</v>
      </c>
      <c r="R435" s="28">
        <f t="shared" si="1724"/>
        <v>0</v>
      </c>
      <c r="S435" s="28">
        <f t="shared" si="1724"/>
        <v>352.3</v>
      </c>
      <c r="T435" s="28">
        <f t="shared" si="1724"/>
        <v>0</v>
      </c>
      <c r="U435" s="28">
        <f t="shared" si="1724"/>
        <v>352.3</v>
      </c>
      <c r="V435" s="28">
        <f t="shared" si="1724"/>
        <v>352.3</v>
      </c>
      <c r="W435" s="28">
        <f t="shared" si="1724"/>
        <v>0</v>
      </c>
      <c r="X435" s="28">
        <f t="shared" si="1724"/>
        <v>352.3</v>
      </c>
      <c r="Y435" s="28">
        <f t="shared" si="1724"/>
        <v>0</v>
      </c>
      <c r="Z435" s="28">
        <f t="shared" si="1724"/>
        <v>352.3</v>
      </c>
      <c r="AA435" s="28">
        <f t="shared" si="1725"/>
        <v>0</v>
      </c>
      <c r="AB435" s="28">
        <f t="shared" si="1725"/>
        <v>352.3</v>
      </c>
      <c r="AC435" s="28">
        <f t="shared" si="1725"/>
        <v>0</v>
      </c>
      <c r="AD435" s="28">
        <f t="shared" si="1725"/>
        <v>352.3</v>
      </c>
    </row>
    <row r="436" spans="1:30" ht="31.5" outlineLevel="7" x14ac:dyDescent="0.2">
      <c r="A436" s="26" t="s">
        <v>318</v>
      </c>
      <c r="B436" s="26"/>
      <c r="C436" s="27" t="s">
        <v>319</v>
      </c>
      <c r="D436" s="28">
        <f>D437</f>
        <v>352.3</v>
      </c>
      <c r="E436" s="28">
        <f t="shared" si="1724"/>
        <v>0</v>
      </c>
      <c r="F436" s="28">
        <f t="shared" si="1724"/>
        <v>352.3</v>
      </c>
      <c r="G436" s="28">
        <f t="shared" si="1724"/>
        <v>0</v>
      </c>
      <c r="H436" s="28">
        <f t="shared" si="1724"/>
        <v>352.3</v>
      </c>
      <c r="I436" s="29">
        <f t="shared" si="1724"/>
        <v>0</v>
      </c>
      <c r="J436" s="28">
        <f t="shared" si="1724"/>
        <v>352.3</v>
      </c>
      <c r="K436" s="28">
        <f t="shared" si="1724"/>
        <v>0</v>
      </c>
      <c r="L436" s="28">
        <f t="shared" si="1724"/>
        <v>352.3</v>
      </c>
      <c r="M436" s="28">
        <f t="shared" si="1724"/>
        <v>352.3</v>
      </c>
      <c r="N436" s="28">
        <f t="shared" si="1724"/>
        <v>0</v>
      </c>
      <c r="O436" s="28">
        <f t="shared" si="1724"/>
        <v>352.3</v>
      </c>
      <c r="P436" s="28">
        <f t="shared" si="1724"/>
        <v>0</v>
      </c>
      <c r="Q436" s="28">
        <f t="shared" si="1724"/>
        <v>352.3</v>
      </c>
      <c r="R436" s="28">
        <f t="shared" si="1724"/>
        <v>0</v>
      </c>
      <c r="S436" s="28">
        <f t="shared" si="1724"/>
        <v>352.3</v>
      </c>
      <c r="T436" s="28">
        <f t="shared" si="1724"/>
        <v>0</v>
      </c>
      <c r="U436" s="28">
        <f t="shared" si="1724"/>
        <v>352.3</v>
      </c>
      <c r="V436" s="28">
        <f t="shared" si="1724"/>
        <v>352.3</v>
      </c>
      <c r="W436" s="28">
        <f t="shared" si="1724"/>
        <v>0</v>
      </c>
      <c r="X436" s="28">
        <f t="shared" si="1724"/>
        <v>352.3</v>
      </c>
      <c r="Y436" s="28">
        <f t="shared" si="1724"/>
        <v>0</v>
      </c>
      <c r="Z436" s="28">
        <f t="shared" si="1724"/>
        <v>352.3</v>
      </c>
      <c r="AA436" s="28">
        <f t="shared" si="1725"/>
        <v>0</v>
      </c>
      <c r="AB436" s="28">
        <f t="shared" si="1725"/>
        <v>352.3</v>
      </c>
      <c r="AC436" s="28">
        <f t="shared" si="1725"/>
        <v>0</v>
      </c>
      <c r="AD436" s="28">
        <f t="shared" si="1725"/>
        <v>352.3</v>
      </c>
    </row>
    <row r="437" spans="1:30" ht="33" customHeight="1" outlineLevel="7" x14ac:dyDescent="0.2">
      <c r="A437" s="30" t="s">
        <v>318</v>
      </c>
      <c r="B437" s="30" t="s">
        <v>41</v>
      </c>
      <c r="C437" s="38" t="s">
        <v>42</v>
      </c>
      <c r="D437" s="32">
        <v>352.3</v>
      </c>
      <c r="E437" s="32"/>
      <c r="F437" s="32">
        <f>SUM(D437:E437)</f>
        <v>352.3</v>
      </c>
      <c r="G437" s="32"/>
      <c r="H437" s="32">
        <f>SUM(F437:G437)</f>
        <v>352.3</v>
      </c>
      <c r="I437" s="33"/>
      <c r="J437" s="32">
        <f>SUM(H437:I437)</f>
        <v>352.3</v>
      </c>
      <c r="K437" s="32"/>
      <c r="L437" s="32">
        <f>SUM(J437:K437)</f>
        <v>352.3</v>
      </c>
      <c r="M437" s="34">
        <v>352.3</v>
      </c>
      <c r="N437" s="32"/>
      <c r="O437" s="32">
        <f>SUM(M437:N437)</f>
        <v>352.3</v>
      </c>
      <c r="P437" s="32"/>
      <c r="Q437" s="32">
        <f>SUM(O437:P437)</f>
        <v>352.3</v>
      </c>
      <c r="R437" s="32"/>
      <c r="S437" s="32">
        <f>SUM(Q437:R437)</f>
        <v>352.3</v>
      </c>
      <c r="T437" s="32"/>
      <c r="U437" s="32">
        <f>SUM(S437:T437)</f>
        <v>352.3</v>
      </c>
      <c r="V437" s="34">
        <v>352.3</v>
      </c>
      <c r="W437" s="32"/>
      <c r="X437" s="32">
        <f>SUM(V437:W437)</f>
        <v>352.3</v>
      </c>
      <c r="Y437" s="32"/>
      <c r="Z437" s="32">
        <f>SUM(X437:Y437)</f>
        <v>352.3</v>
      </c>
      <c r="AA437" s="32"/>
      <c r="AB437" s="32">
        <f>SUM(Z437:AA437)</f>
        <v>352.3</v>
      </c>
      <c r="AC437" s="32"/>
      <c r="AD437" s="32">
        <f>SUM(AB437:AC437)</f>
        <v>352.3</v>
      </c>
    </row>
    <row r="438" spans="1:30" ht="31.5" outlineLevel="7" x14ac:dyDescent="0.2">
      <c r="A438" s="26" t="s">
        <v>21</v>
      </c>
      <c r="B438" s="26"/>
      <c r="C438" s="27" t="s">
        <v>683</v>
      </c>
      <c r="D438" s="28">
        <f>D439+D447+D464</f>
        <v>37072.9</v>
      </c>
      <c r="E438" s="28">
        <f t="shared" ref="E438:F438" si="1726">E439+E447+E464</f>
        <v>0</v>
      </c>
      <c r="F438" s="28">
        <f t="shared" si="1726"/>
        <v>37072.9</v>
      </c>
      <c r="G438" s="28">
        <f t="shared" ref="G438:H438" si="1727">G439+G447+G464</f>
        <v>16900</v>
      </c>
      <c r="H438" s="28">
        <f t="shared" si="1727"/>
        <v>53972.900000000009</v>
      </c>
      <c r="I438" s="29">
        <f t="shared" ref="I438:J438" si="1728">I439+I447+I464</f>
        <v>0</v>
      </c>
      <c r="J438" s="28">
        <f t="shared" si="1728"/>
        <v>53972.900000000009</v>
      </c>
      <c r="K438" s="28">
        <f t="shared" ref="K438:L438" si="1729">K439+K447+K464</f>
        <v>10670</v>
      </c>
      <c r="L438" s="28">
        <f t="shared" si="1729"/>
        <v>64642.900000000009</v>
      </c>
      <c r="M438" s="28">
        <f>M439+M447+M464</f>
        <v>54552.799999999996</v>
      </c>
      <c r="N438" s="28">
        <f t="shared" ref="N438:P438" si="1730">N439+N447+N464</f>
        <v>0</v>
      </c>
      <c r="O438" s="28">
        <f t="shared" ref="O438:R438" si="1731">O439+O447+O464</f>
        <v>54552.799999999996</v>
      </c>
      <c r="P438" s="28">
        <f t="shared" si="1730"/>
        <v>0</v>
      </c>
      <c r="Q438" s="28">
        <f t="shared" si="1731"/>
        <v>54552.799999999996</v>
      </c>
      <c r="R438" s="28">
        <f t="shared" si="1731"/>
        <v>0</v>
      </c>
      <c r="S438" s="28">
        <f t="shared" ref="S438:T438" si="1732">S439+S447+S464</f>
        <v>54552.799999999996</v>
      </c>
      <c r="T438" s="28">
        <f t="shared" si="1732"/>
        <v>0</v>
      </c>
      <c r="U438" s="28">
        <f t="shared" ref="U438" si="1733">U439+U447+U464</f>
        <v>54552.799999999996</v>
      </c>
      <c r="V438" s="28">
        <f>V439+V447+V464</f>
        <v>86322.9</v>
      </c>
      <c r="W438" s="28">
        <f t="shared" ref="W438:Y438" si="1734">W439+W447+W464</f>
        <v>0</v>
      </c>
      <c r="X438" s="28">
        <f t="shared" ref="X438:AA438" si="1735">X439+X447+X464</f>
        <v>86322.9</v>
      </c>
      <c r="Y438" s="28">
        <f t="shared" si="1734"/>
        <v>0</v>
      </c>
      <c r="Z438" s="28">
        <f t="shared" si="1735"/>
        <v>86322.9</v>
      </c>
      <c r="AA438" s="28">
        <f t="shared" si="1735"/>
        <v>0</v>
      </c>
      <c r="AB438" s="28">
        <f t="shared" ref="AB438:AC438" si="1736">AB439+AB447+AB464</f>
        <v>86322.9</v>
      </c>
      <c r="AC438" s="28">
        <f t="shared" si="1736"/>
        <v>0</v>
      </c>
      <c r="AD438" s="28">
        <f t="shared" ref="AD438" si="1737">AD439+AD447+AD464</f>
        <v>86322.9</v>
      </c>
    </row>
    <row r="439" spans="1:30" ht="31.5" outlineLevel="7" x14ac:dyDescent="0.2">
      <c r="A439" s="26" t="s">
        <v>276</v>
      </c>
      <c r="B439" s="26"/>
      <c r="C439" s="27" t="s">
        <v>694</v>
      </c>
      <c r="D439" s="28">
        <f>D440</f>
        <v>18944.900000000001</v>
      </c>
      <c r="E439" s="28">
        <f t="shared" ref="E439:L439" si="1738">E440</f>
        <v>0</v>
      </c>
      <c r="F439" s="28">
        <f t="shared" si="1738"/>
        <v>18944.900000000001</v>
      </c>
      <c r="G439" s="28">
        <f t="shared" si="1738"/>
        <v>0</v>
      </c>
      <c r="H439" s="28">
        <f t="shared" si="1738"/>
        <v>18944.900000000001</v>
      </c>
      <c r="I439" s="29">
        <f t="shared" si="1738"/>
        <v>0</v>
      </c>
      <c r="J439" s="28">
        <f t="shared" si="1738"/>
        <v>18944.900000000001</v>
      </c>
      <c r="K439" s="28">
        <f t="shared" si="1738"/>
        <v>0</v>
      </c>
      <c r="L439" s="28">
        <f t="shared" si="1738"/>
        <v>18944.900000000001</v>
      </c>
      <c r="M439" s="28">
        <f t="shared" ref="M439:V441" si="1739">M440</f>
        <v>18818.199999999997</v>
      </c>
      <c r="N439" s="28">
        <f t="shared" ref="N439:T439" si="1740">N440</f>
        <v>0</v>
      </c>
      <c r="O439" s="28">
        <f t="shared" ref="O439:U439" si="1741">O440</f>
        <v>18818.199999999997</v>
      </c>
      <c r="P439" s="28">
        <f t="shared" si="1740"/>
        <v>0</v>
      </c>
      <c r="Q439" s="28">
        <f t="shared" si="1741"/>
        <v>18818.199999999997</v>
      </c>
      <c r="R439" s="28">
        <f t="shared" si="1740"/>
        <v>0</v>
      </c>
      <c r="S439" s="28">
        <f t="shared" si="1741"/>
        <v>18818.199999999997</v>
      </c>
      <c r="T439" s="28">
        <f t="shared" si="1740"/>
        <v>0</v>
      </c>
      <c r="U439" s="28">
        <f t="shared" si="1741"/>
        <v>18818.199999999997</v>
      </c>
      <c r="V439" s="28">
        <f t="shared" si="1739"/>
        <v>5350</v>
      </c>
      <c r="W439" s="28">
        <f t="shared" ref="W439:AC439" si="1742">W440</f>
        <v>0</v>
      </c>
      <c r="X439" s="28">
        <f t="shared" ref="X439:AD439" si="1743">X440</f>
        <v>5350</v>
      </c>
      <c r="Y439" s="28">
        <f t="shared" si="1742"/>
        <v>0</v>
      </c>
      <c r="Z439" s="28">
        <f t="shared" si="1743"/>
        <v>5350</v>
      </c>
      <c r="AA439" s="28">
        <f t="shared" si="1742"/>
        <v>0</v>
      </c>
      <c r="AB439" s="28">
        <f t="shared" si="1743"/>
        <v>5350</v>
      </c>
      <c r="AC439" s="28">
        <f t="shared" si="1742"/>
        <v>0</v>
      </c>
      <c r="AD439" s="28">
        <f t="shared" si="1743"/>
        <v>5350</v>
      </c>
    </row>
    <row r="440" spans="1:30" ht="31.5" outlineLevel="7" x14ac:dyDescent="0.2">
      <c r="A440" s="26" t="s">
        <v>277</v>
      </c>
      <c r="B440" s="26"/>
      <c r="C440" s="27" t="s">
        <v>278</v>
      </c>
      <c r="D440" s="28">
        <f>D441+D443+D445</f>
        <v>18944.900000000001</v>
      </c>
      <c r="E440" s="28">
        <f t="shared" ref="E440:F440" si="1744">E441+E443+E445</f>
        <v>0</v>
      </c>
      <c r="F440" s="28">
        <f t="shared" si="1744"/>
        <v>18944.900000000001</v>
      </c>
      <c r="G440" s="28">
        <f t="shared" ref="G440:H440" si="1745">G441+G443+G445</f>
        <v>0</v>
      </c>
      <c r="H440" s="28">
        <f t="shared" si="1745"/>
        <v>18944.900000000001</v>
      </c>
      <c r="I440" s="29">
        <f t="shared" ref="I440:J440" si="1746">I441+I443+I445</f>
        <v>0</v>
      </c>
      <c r="J440" s="28">
        <f t="shared" si="1746"/>
        <v>18944.900000000001</v>
      </c>
      <c r="K440" s="28">
        <f t="shared" ref="K440:L440" si="1747">K441+K443+K445</f>
        <v>0</v>
      </c>
      <c r="L440" s="28">
        <f t="shared" si="1747"/>
        <v>18944.900000000001</v>
      </c>
      <c r="M440" s="28">
        <f t="shared" ref="M440:V440" si="1748">M441+M443+M445</f>
        <v>18818.199999999997</v>
      </c>
      <c r="N440" s="28">
        <f t="shared" ref="N440:P440" si="1749">N441+N443+N445</f>
        <v>0</v>
      </c>
      <c r="O440" s="28">
        <f t="shared" ref="O440:R440" si="1750">O441+O443+O445</f>
        <v>18818.199999999997</v>
      </c>
      <c r="P440" s="28">
        <f t="shared" si="1749"/>
        <v>0</v>
      </c>
      <c r="Q440" s="28">
        <f t="shared" si="1750"/>
        <v>18818.199999999997</v>
      </c>
      <c r="R440" s="28">
        <f t="shared" si="1750"/>
        <v>0</v>
      </c>
      <c r="S440" s="28">
        <f t="shared" ref="S440:T440" si="1751">S441+S443+S445</f>
        <v>18818.199999999997</v>
      </c>
      <c r="T440" s="28">
        <f t="shared" si="1751"/>
        <v>0</v>
      </c>
      <c r="U440" s="28">
        <f t="shared" ref="U440" si="1752">U441+U443+U445</f>
        <v>18818.199999999997</v>
      </c>
      <c r="V440" s="28">
        <f t="shared" si="1748"/>
        <v>5350</v>
      </c>
      <c r="W440" s="28">
        <f t="shared" ref="W440:Z440" si="1753">W441+W443+W445</f>
        <v>0</v>
      </c>
      <c r="X440" s="28">
        <f t="shared" ref="X440" si="1754">X441+X443+X445</f>
        <v>5350</v>
      </c>
      <c r="Y440" s="28">
        <f t="shared" si="1753"/>
        <v>0</v>
      </c>
      <c r="Z440" s="28">
        <f t="shared" si="1753"/>
        <v>5350</v>
      </c>
      <c r="AA440" s="28">
        <f t="shared" ref="AA440:AB440" si="1755">AA441+AA443+AA445</f>
        <v>0</v>
      </c>
      <c r="AB440" s="28">
        <f t="shared" si="1755"/>
        <v>5350</v>
      </c>
      <c r="AC440" s="28">
        <f t="shared" ref="AC440:AD440" si="1756">AC441+AC443+AC445</f>
        <v>0</v>
      </c>
      <c r="AD440" s="28">
        <f t="shared" si="1756"/>
        <v>5350</v>
      </c>
    </row>
    <row r="441" spans="1:30" ht="63" outlineLevel="7" x14ac:dyDescent="0.2">
      <c r="A441" s="26" t="s">
        <v>279</v>
      </c>
      <c r="B441" s="26"/>
      <c r="C441" s="40" t="s">
        <v>601</v>
      </c>
      <c r="D441" s="28">
        <f>D442</f>
        <v>5350</v>
      </c>
      <c r="E441" s="28">
        <f t="shared" ref="E441:L441" si="1757">E442</f>
        <v>0</v>
      </c>
      <c r="F441" s="28">
        <f t="shared" si="1757"/>
        <v>5350</v>
      </c>
      <c r="G441" s="28">
        <f t="shared" si="1757"/>
        <v>0</v>
      </c>
      <c r="H441" s="28">
        <f t="shared" si="1757"/>
        <v>5350</v>
      </c>
      <c r="I441" s="29">
        <f t="shared" si="1757"/>
        <v>0</v>
      </c>
      <c r="J441" s="28">
        <f t="shared" si="1757"/>
        <v>5350</v>
      </c>
      <c r="K441" s="28">
        <f t="shared" si="1757"/>
        <v>0</v>
      </c>
      <c r="L441" s="28">
        <f t="shared" si="1757"/>
        <v>5350</v>
      </c>
      <c r="M441" s="28">
        <f t="shared" si="1739"/>
        <v>5350</v>
      </c>
      <c r="N441" s="28">
        <f t="shared" ref="N441:T441" si="1758">N442</f>
        <v>0</v>
      </c>
      <c r="O441" s="28">
        <f t="shared" ref="O441:U441" si="1759">O442</f>
        <v>5350</v>
      </c>
      <c r="P441" s="28">
        <f t="shared" si="1758"/>
        <v>0</v>
      </c>
      <c r="Q441" s="28">
        <f t="shared" si="1759"/>
        <v>5350</v>
      </c>
      <c r="R441" s="28">
        <f t="shared" si="1758"/>
        <v>0</v>
      </c>
      <c r="S441" s="28">
        <f t="shared" si="1759"/>
        <v>5350</v>
      </c>
      <c r="T441" s="28">
        <f t="shared" si="1758"/>
        <v>0</v>
      </c>
      <c r="U441" s="28">
        <f t="shared" si="1759"/>
        <v>5350</v>
      </c>
      <c r="V441" s="28">
        <f t="shared" si="1739"/>
        <v>5350</v>
      </c>
      <c r="W441" s="28">
        <f t="shared" ref="W441:AC441" si="1760">W442</f>
        <v>0</v>
      </c>
      <c r="X441" s="28">
        <f t="shared" ref="X441:AD441" si="1761">X442</f>
        <v>5350</v>
      </c>
      <c r="Y441" s="28">
        <f t="shared" si="1760"/>
        <v>0</v>
      </c>
      <c r="Z441" s="28">
        <f t="shared" si="1761"/>
        <v>5350</v>
      </c>
      <c r="AA441" s="28">
        <f t="shared" si="1760"/>
        <v>0</v>
      </c>
      <c r="AB441" s="28">
        <f t="shared" si="1761"/>
        <v>5350</v>
      </c>
      <c r="AC441" s="28">
        <f t="shared" si="1760"/>
        <v>0</v>
      </c>
      <c r="AD441" s="28">
        <f t="shared" si="1761"/>
        <v>5350</v>
      </c>
    </row>
    <row r="442" spans="1:30" outlineLevel="7" x14ac:dyDescent="0.2">
      <c r="A442" s="30" t="s">
        <v>279</v>
      </c>
      <c r="B442" s="30" t="s">
        <v>18</v>
      </c>
      <c r="C442" s="42" t="s">
        <v>19</v>
      </c>
      <c r="D442" s="32">
        <v>5350</v>
      </c>
      <c r="E442" s="32"/>
      <c r="F442" s="32">
        <f>SUM(D442:E442)</f>
        <v>5350</v>
      </c>
      <c r="G442" s="32"/>
      <c r="H442" s="32">
        <f>SUM(F442:G442)</f>
        <v>5350</v>
      </c>
      <c r="I442" s="33"/>
      <c r="J442" s="32">
        <f>SUM(H442:I442)</f>
        <v>5350</v>
      </c>
      <c r="K442" s="32"/>
      <c r="L442" s="32">
        <f>SUM(J442:K442)</f>
        <v>5350</v>
      </c>
      <c r="M442" s="34">
        <v>5350</v>
      </c>
      <c r="N442" s="32"/>
      <c r="O442" s="32">
        <f>SUM(M442:N442)</f>
        <v>5350</v>
      </c>
      <c r="P442" s="32"/>
      <c r="Q442" s="32">
        <f>SUM(O442:P442)</f>
        <v>5350</v>
      </c>
      <c r="R442" s="32"/>
      <c r="S442" s="32">
        <f>SUM(Q442:R442)</f>
        <v>5350</v>
      </c>
      <c r="T442" s="32"/>
      <c r="U442" s="32">
        <f>SUM(S442:T442)</f>
        <v>5350</v>
      </c>
      <c r="V442" s="34">
        <v>5350</v>
      </c>
      <c r="W442" s="32"/>
      <c r="X442" s="32">
        <f>SUM(V442:W442)</f>
        <v>5350</v>
      </c>
      <c r="Y442" s="32"/>
      <c r="Z442" s="32">
        <f>SUM(X442:Y442)</f>
        <v>5350</v>
      </c>
      <c r="AA442" s="32"/>
      <c r="AB442" s="32">
        <f>SUM(Z442:AA442)</f>
        <v>5350</v>
      </c>
      <c r="AC442" s="32"/>
      <c r="AD442" s="32">
        <f>SUM(AB442:AC442)</f>
        <v>5350</v>
      </c>
    </row>
    <row r="443" spans="1:30" ht="66" customHeight="1" outlineLevel="7" x14ac:dyDescent="0.2">
      <c r="A443" s="22" t="s">
        <v>279</v>
      </c>
      <c r="B443" s="22"/>
      <c r="C443" s="40" t="s">
        <v>602</v>
      </c>
      <c r="D443" s="36">
        <f t="shared" ref="D443:AC445" si="1762">D444</f>
        <v>4510.3999999999996</v>
      </c>
      <c r="E443" s="36">
        <f t="shared" si="1762"/>
        <v>0</v>
      </c>
      <c r="F443" s="36">
        <f t="shared" si="1762"/>
        <v>4510.3999999999996</v>
      </c>
      <c r="G443" s="36">
        <f t="shared" si="1762"/>
        <v>0</v>
      </c>
      <c r="H443" s="36">
        <f t="shared" si="1762"/>
        <v>4510.3999999999996</v>
      </c>
      <c r="I443" s="37">
        <f t="shared" si="1762"/>
        <v>0</v>
      </c>
      <c r="J443" s="36">
        <f t="shared" si="1762"/>
        <v>4510.3999999999996</v>
      </c>
      <c r="K443" s="36">
        <f t="shared" si="1762"/>
        <v>0</v>
      </c>
      <c r="L443" s="36">
        <f t="shared" si="1762"/>
        <v>4510.3999999999996</v>
      </c>
      <c r="M443" s="36">
        <f t="shared" si="1762"/>
        <v>4296.3</v>
      </c>
      <c r="N443" s="36">
        <f t="shared" si="1762"/>
        <v>0</v>
      </c>
      <c r="O443" s="36">
        <f t="shared" si="1762"/>
        <v>4296.3</v>
      </c>
      <c r="P443" s="36">
        <f t="shared" si="1762"/>
        <v>0</v>
      </c>
      <c r="Q443" s="36">
        <f t="shared" si="1762"/>
        <v>4296.3</v>
      </c>
      <c r="R443" s="36">
        <f t="shared" si="1762"/>
        <v>0</v>
      </c>
      <c r="S443" s="36">
        <f t="shared" si="1762"/>
        <v>4296.3</v>
      </c>
      <c r="T443" s="36">
        <f t="shared" si="1762"/>
        <v>0</v>
      </c>
      <c r="U443" s="36">
        <f t="shared" si="1762"/>
        <v>4296.3</v>
      </c>
      <c r="V443" s="36">
        <f t="shared" si="1762"/>
        <v>0</v>
      </c>
      <c r="W443" s="36">
        <f t="shared" si="1762"/>
        <v>0</v>
      </c>
      <c r="X443" s="36"/>
      <c r="Y443" s="36">
        <f t="shared" si="1762"/>
        <v>0</v>
      </c>
      <c r="Z443" s="36"/>
      <c r="AA443" s="36">
        <f t="shared" si="1762"/>
        <v>0</v>
      </c>
      <c r="AB443" s="36"/>
      <c r="AC443" s="36">
        <f t="shared" si="1762"/>
        <v>0</v>
      </c>
      <c r="AD443" s="36"/>
    </row>
    <row r="444" spans="1:30" outlineLevel="7" x14ac:dyDescent="0.2">
      <c r="A444" s="41" t="s">
        <v>279</v>
      </c>
      <c r="B444" s="41" t="s">
        <v>18</v>
      </c>
      <c r="C444" s="42" t="s">
        <v>19</v>
      </c>
      <c r="D444" s="32">
        <v>4510.3999999999996</v>
      </c>
      <c r="E444" s="32"/>
      <c r="F444" s="32">
        <f>SUM(D444:E444)</f>
        <v>4510.3999999999996</v>
      </c>
      <c r="G444" s="32"/>
      <c r="H444" s="32">
        <f>SUM(F444:G444)</f>
        <v>4510.3999999999996</v>
      </c>
      <c r="I444" s="33"/>
      <c r="J444" s="32">
        <f>SUM(H444:I444)</f>
        <v>4510.3999999999996</v>
      </c>
      <c r="K444" s="32"/>
      <c r="L444" s="32">
        <f>SUM(J444:K444)</f>
        <v>4510.3999999999996</v>
      </c>
      <c r="M444" s="34">
        <v>4296.3</v>
      </c>
      <c r="N444" s="32"/>
      <c r="O444" s="32">
        <f>SUM(M444:N444)</f>
        <v>4296.3</v>
      </c>
      <c r="P444" s="32"/>
      <c r="Q444" s="32">
        <f>SUM(O444:P444)</f>
        <v>4296.3</v>
      </c>
      <c r="R444" s="32"/>
      <c r="S444" s="32">
        <f>SUM(Q444:R444)</f>
        <v>4296.3</v>
      </c>
      <c r="T444" s="32"/>
      <c r="U444" s="32">
        <f>SUM(S444:T444)</f>
        <v>4296.3</v>
      </c>
      <c r="V444" s="34"/>
      <c r="W444" s="32"/>
      <c r="X444" s="32"/>
      <c r="Y444" s="32"/>
      <c r="Z444" s="32"/>
      <c r="AA444" s="32"/>
      <c r="AB444" s="32"/>
      <c r="AC444" s="32"/>
      <c r="AD444" s="32"/>
    </row>
    <row r="445" spans="1:30" outlineLevel="7" x14ac:dyDescent="0.2">
      <c r="A445" s="22" t="s">
        <v>569</v>
      </c>
      <c r="B445" s="22"/>
      <c r="C445" s="40" t="s">
        <v>604</v>
      </c>
      <c r="D445" s="36">
        <f t="shared" si="1762"/>
        <v>9084.5</v>
      </c>
      <c r="E445" s="36">
        <f t="shared" si="1762"/>
        <v>0</v>
      </c>
      <c r="F445" s="36">
        <f t="shared" si="1762"/>
        <v>9084.5</v>
      </c>
      <c r="G445" s="36">
        <f t="shared" si="1762"/>
        <v>0</v>
      </c>
      <c r="H445" s="36">
        <f t="shared" si="1762"/>
        <v>9084.5</v>
      </c>
      <c r="I445" s="37">
        <f t="shared" si="1762"/>
        <v>0</v>
      </c>
      <c r="J445" s="36">
        <f t="shared" si="1762"/>
        <v>9084.5</v>
      </c>
      <c r="K445" s="36">
        <f t="shared" si="1762"/>
        <v>0</v>
      </c>
      <c r="L445" s="36">
        <f t="shared" si="1762"/>
        <v>9084.5</v>
      </c>
      <c r="M445" s="36">
        <f t="shared" si="1762"/>
        <v>9171.9</v>
      </c>
      <c r="N445" s="36">
        <f t="shared" si="1762"/>
        <v>0</v>
      </c>
      <c r="O445" s="36">
        <f t="shared" si="1762"/>
        <v>9171.9</v>
      </c>
      <c r="P445" s="36">
        <f t="shared" si="1762"/>
        <v>0</v>
      </c>
      <c r="Q445" s="36">
        <f t="shared" si="1762"/>
        <v>9171.9</v>
      </c>
      <c r="R445" s="36">
        <f t="shared" si="1762"/>
        <v>0</v>
      </c>
      <c r="S445" s="36">
        <f t="shared" si="1762"/>
        <v>9171.9</v>
      </c>
      <c r="T445" s="36">
        <f t="shared" si="1762"/>
        <v>0</v>
      </c>
      <c r="U445" s="36">
        <f t="shared" si="1762"/>
        <v>9171.9</v>
      </c>
      <c r="V445" s="36">
        <f t="shared" si="1762"/>
        <v>0</v>
      </c>
      <c r="W445" s="36">
        <f t="shared" si="1762"/>
        <v>0</v>
      </c>
      <c r="X445" s="36"/>
      <c r="Y445" s="36">
        <f t="shared" si="1762"/>
        <v>0</v>
      </c>
      <c r="Z445" s="36"/>
      <c r="AA445" s="36">
        <f t="shared" si="1762"/>
        <v>0</v>
      </c>
      <c r="AB445" s="36"/>
      <c r="AC445" s="36">
        <f t="shared" si="1762"/>
        <v>0</v>
      </c>
      <c r="AD445" s="36"/>
    </row>
    <row r="446" spans="1:30" outlineLevel="7" x14ac:dyDescent="0.2">
      <c r="A446" s="41" t="s">
        <v>569</v>
      </c>
      <c r="B446" s="41" t="s">
        <v>18</v>
      </c>
      <c r="C446" s="42" t="s">
        <v>19</v>
      </c>
      <c r="D446" s="32">
        <v>9084.5</v>
      </c>
      <c r="E446" s="32"/>
      <c r="F446" s="32">
        <f>SUM(D446:E446)</f>
        <v>9084.5</v>
      </c>
      <c r="G446" s="32"/>
      <c r="H446" s="32">
        <f>SUM(F446:G446)</f>
        <v>9084.5</v>
      </c>
      <c r="I446" s="33"/>
      <c r="J446" s="32">
        <f>SUM(H446:I446)</f>
        <v>9084.5</v>
      </c>
      <c r="K446" s="32"/>
      <c r="L446" s="32">
        <f>SUM(J446:K446)</f>
        <v>9084.5</v>
      </c>
      <c r="M446" s="34">
        <v>9171.9</v>
      </c>
      <c r="N446" s="32"/>
      <c r="O446" s="32">
        <f>SUM(M446:N446)</f>
        <v>9171.9</v>
      </c>
      <c r="P446" s="32"/>
      <c r="Q446" s="32">
        <f>SUM(O446:P446)</f>
        <v>9171.9</v>
      </c>
      <c r="R446" s="32"/>
      <c r="S446" s="32">
        <f>SUM(Q446:R446)</f>
        <v>9171.9</v>
      </c>
      <c r="T446" s="32"/>
      <c r="U446" s="32">
        <f>SUM(S446:T446)</f>
        <v>9171.9</v>
      </c>
      <c r="V446" s="34"/>
      <c r="W446" s="32"/>
      <c r="X446" s="32"/>
      <c r="Y446" s="32"/>
      <c r="Z446" s="32"/>
      <c r="AA446" s="32"/>
      <c r="AB446" s="32"/>
      <c r="AC446" s="32"/>
      <c r="AD446" s="32"/>
    </row>
    <row r="447" spans="1:30" ht="30.75" customHeight="1" outlineLevel="7" x14ac:dyDescent="0.2">
      <c r="A447" s="26" t="s">
        <v>22</v>
      </c>
      <c r="B447" s="26"/>
      <c r="C447" s="27" t="s">
        <v>718</v>
      </c>
      <c r="D447" s="28">
        <f>D448+D457</f>
        <v>12628</v>
      </c>
      <c r="E447" s="28">
        <f t="shared" ref="E447:F447" si="1763">E448+E457</f>
        <v>0</v>
      </c>
      <c r="F447" s="28">
        <f t="shared" si="1763"/>
        <v>12628</v>
      </c>
      <c r="G447" s="28">
        <f t="shared" ref="G447:H447" si="1764">G448+G457</f>
        <v>16000</v>
      </c>
      <c r="H447" s="28">
        <f t="shared" si="1764"/>
        <v>28628.000000000004</v>
      </c>
      <c r="I447" s="29">
        <f t="shared" ref="I447:J447" si="1765">I448+I457</f>
        <v>0</v>
      </c>
      <c r="J447" s="28">
        <f t="shared" si="1765"/>
        <v>28628.000000000004</v>
      </c>
      <c r="K447" s="28">
        <f t="shared" ref="K447:L447" si="1766">K448+K457</f>
        <v>170</v>
      </c>
      <c r="L447" s="28">
        <f t="shared" si="1766"/>
        <v>28798.000000000004</v>
      </c>
      <c r="M447" s="28">
        <f>M448+M457</f>
        <v>30234.6</v>
      </c>
      <c r="N447" s="28">
        <f t="shared" ref="N447:P447" si="1767">N448+N457</f>
        <v>0</v>
      </c>
      <c r="O447" s="28">
        <f t="shared" ref="O447:R447" si="1768">O448+O457</f>
        <v>30234.6</v>
      </c>
      <c r="P447" s="28">
        <f t="shared" si="1767"/>
        <v>0</v>
      </c>
      <c r="Q447" s="28">
        <f t="shared" si="1768"/>
        <v>30234.6</v>
      </c>
      <c r="R447" s="28">
        <f t="shared" si="1768"/>
        <v>0</v>
      </c>
      <c r="S447" s="28">
        <f t="shared" ref="S447:T447" si="1769">S448+S457</f>
        <v>30234.6</v>
      </c>
      <c r="T447" s="28">
        <f t="shared" si="1769"/>
        <v>0</v>
      </c>
      <c r="U447" s="28">
        <f t="shared" ref="U447" si="1770">U448+U457</f>
        <v>30234.6</v>
      </c>
      <c r="V447" s="28">
        <f>V448+V457</f>
        <v>75472.899999999994</v>
      </c>
      <c r="W447" s="28">
        <f t="shared" ref="W447:Y447" si="1771">W448+W457</f>
        <v>0</v>
      </c>
      <c r="X447" s="28">
        <f t="shared" ref="X447:AA447" si="1772">X448+X457</f>
        <v>75472.899999999994</v>
      </c>
      <c r="Y447" s="28">
        <f t="shared" si="1771"/>
        <v>0</v>
      </c>
      <c r="Z447" s="28">
        <f t="shared" si="1772"/>
        <v>75472.899999999994</v>
      </c>
      <c r="AA447" s="28">
        <f t="shared" si="1772"/>
        <v>0</v>
      </c>
      <c r="AB447" s="28">
        <f t="shared" ref="AB447:AC447" si="1773">AB448+AB457</f>
        <v>75472.899999999994</v>
      </c>
      <c r="AC447" s="28">
        <f t="shared" si="1773"/>
        <v>0</v>
      </c>
      <c r="AD447" s="28">
        <f t="shared" ref="AD447" si="1774">AD448+AD457</f>
        <v>75472.899999999994</v>
      </c>
    </row>
    <row r="448" spans="1:30" ht="31.5" outlineLevel="7" x14ac:dyDescent="0.2">
      <c r="A448" s="26" t="s">
        <v>177</v>
      </c>
      <c r="B448" s="26"/>
      <c r="C448" s="27" t="s">
        <v>178</v>
      </c>
      <c r="D448" s="28">
        <f>D449+D451+D453+D455</f>
        <v>11906.8</v>
      </c>
      <c r="E448" s="28">
        <f t="shared" ref="E448:F448" si="1775">E449+E451+E453+E455</f>
        <v>0</v>
      </c>
      <c r="F448" s="28">
        <f t="shared" si="1775"/>
        <v>11906.8</v>
      </c>
      <c r="G448" s="28">
        <f t="shared" ref="G448:H448" si="1776">G449+G451+G453+G455</f>
        <v>16000</v>
      </c>
      <c r="H448" s="28">
        <f t="shared" si="1776"/>
        <v>27906.800000000003</v>
      </c>
      <c r="I448" s="29">
        <f t="shared" ref="I448:J448" si="1777">I449+I451+I453+I455</f>
        <v>0</v>
      </c>
      <c r="J448" s="28">
        <f t="shared" si="1777"/>
        <v>27906.800000000003</v>
      </c>
      <c r="K448" s="28">
        <f t="shared" ref="K448:L448" si="1778">K449+K451+K453+K455</f>
        <v>170</v>
      </c>
      <c r="L448" s="28">
        <f t="shared" si="1778"/>
        <v>28076.800000000003</v>
      </c>
      <c r="M448" s="28">
        <f t="shared" ref="M448:V448" si="1779">M449+M451+M453+M455</f>
        <v>10906.8</v>
      </c>
      <c r="N448" s="28">
        <f t="shared" ref="N448:P448" si="1780">N449+N451+N453+N455</f>
        <v>0</v>
      </c>
      <c r="O448" s="28">
        <f t="shared" ref="O448:R448" si="1781">O449+O451+O453+O455</f>
        <v>10906.8</v>
      </c>
      <c r="P448" s="28">
        <f t="shared" si="1780"/>
        <v>0</v>
      </c>
      <c r="Q448" s="28">
        <f t="shared" si="1781"/>
        <v>10906.8</v>
      </c>
      <c r="R448" s="28">
        <f t="shared" si="1781"/>
        <v>0</v>
      </c>
      <c r="S448" s="28">
        <f t="shared" ref="S448:T448" si="1782">S449+S451+S453+S455</f>
        <v>10906.8</v>
      </c>
      <c r="T448" s="28">
        <f t="shared" si="1782"/>
        <v>0</v>
      </c>
      <c r="U448" s="28">
        <f t="shared" ref="U448" si="1783">U449+U451+U453+U455</f>
        <v>10906.8</v>
      </c>
      <c r="V448" s="28">
        <f t="shared" si="1779"/>
        <v>3906.8</v>
      </c>
      <c r="W448" s="28">
        <f t="shared" ref="W448:Z448" si="1784">W449+W451+W453+W455</f>
        <v>0</v>
      </c>
      <c r="X448" s="28">
        <f t="shared" ref="X448" si="1785">X449+X451+X453+X455</f>
        <v>3906.8</v>
      </c>
      <c r="Y448" s="28">
        <f t="shared" si="1784"/>
        <v>0</v>
      </c>
      <c r="Z448" s="28">
        <f t="shared" si="1784"/>
        <v>3906.8</v>
      </c>
      <c r="AA448" s="28">
        <f t="shared" ref="AA448:AB448" si="1786">AA449+AA451+AA453+AA455</f>
        <v>0</v>
      </c>
      <c r="AB448" s="28">
        <f t="shared" si="1786"/>
        <v>3906.8</v>
      </c>
      <c r="AC448" s="28">
        <f t="shared" ref="AC448:AD448" si="1787">AC449+AC451+AC453+AC455</f>
        <v>0</v>
      </c>
      <c r="AD448" s="28">
        <f t="shared" si="1787"/>
        <v>3906.8</v>
      </c>
    </row>
    <row r="449" spans="1:30" outlineLevel="7" x14ac:dyDescent="0.2">
      <c r="A449" s="26" t="s">
        <v>179</v>
      </c>
      <c r="B449" s="26"/>
      <c r="C449" s="27" t="s">
        <v>180</v>
      </c>
      <c r="D449" s="28">
        <f>D450</f>
        <v>11.4</v>
      </c>
      <c r="E449" s="28">
        <f t="shared" ref="E449:L449" si="1788">E450</f>
        <v>0</v>
      </c>
      <c r="F449" s="28">
        <f t="shared" si="1788"/>
        <v>11.4</v>
      </c>
      <c r="G449" s="28">
        <f t="shared" si="1788"/>
        <v>0</v>
      </c>
      <c r="H449" s="28">
        <f t="shared" si="1788"/>
        <v>11.4</v>
      </c>
      <c r="I449" s="29">
        <f t="shared" si="1788"/>
        <v>0</v>
      </c>
      <c r="J449" s="28">
        <f t="shared" si="1788"/>
        <v>11.4</v>
      </c>
      <c r="K449" s="28">
        <f t="shared" si="1788"/>
        <v>0</v>
      </c>
      <c r="L449" s="28">
        <f t="shared" si="1788"/>
        <v>11.4</v>
      </c>
      <c r="M449" s="28">
        <f t="shared" ref="M449:V449" si="1789">M450</f>
        <v>11.4</v>
      </c>
      <c r="N449" s="28">
        <f t="shared" ref="N449:T449" si="1790">N450</f>
        <v>0</v>
      </c>
      <c r="O449" s="28">
        <f t="shared" ref="O449:U449" si="1791">O450</f>
        <v>11.4</v>
      </c>
      <c r="P449" s="28">
        <f t="shared" si="1790"/>
        <v>0</v>
      </c>
      <c r="Q449" s="28">
        <f t="shared" si="1791"/>
        <v>11.4</v>
      </c>
      <c r="R449" s="28">
        <f t="shared" si="1790"/>
        <v>0</v>
      </c>
      <c r="S449" s="28">
        <f t="shared" si="1791"/>
        <v>11.4</v>
      </c>
      <c r="T449" s="28">
        <f t="shared" si="1790"/>
        <v>0</v>
      </c>
      <c r="U449" s="28">
        <f t="shared" si="1791"/>
        <v>11.4</v>
      </c>
      <c r="V449" s="28">
        <f t="shared" si="1789"/>
        <v>11.4</v>
      </c>
      <c r="W449" s="28">
        <f t="shared" ref="W449:AC449" si="1792">W450</f>
        <v>0</v>
      </c>
      <c r="X449" s="28">
        <f t="shared" ref="X449:AD449" si="1793">X450</f>
        <v>11.4</v>
      </c>
      <c r="Y449" s="28">
        <f t="shared" si="1792"/>
        <v>0</v>
      </c>
      <c r="Z449" s="28">
        <f t="shared" si="1793"/>
        <v>11.4</v>
      </c>
      <c r="AA449" s="28">
        <f t="shared" si="1792"/>
        <v>0</v>
      </c>
      <c r="AB449" s="28">
        <f t="shared" si="1793"/>
        <v>11.4</v>
      </c>
      <c r="AC449" s="28">
        <f t="shared" si="1792"/>
        <v>0</v>
      </c>
      <c r="AD449" s="28">
        <f t="shared" si="1793"/>
        <v>11.4</v>
      </c>
    </row>
    <row r="450" spans="1:30" ht="31.5" outlineLevel="7" x14ac:dyDescent="0.2">
      <c r="A450" s="30" t="s">
        <v>179</v>
      </c>
      <c r="B450" s="30" t="s">
        <v>6</v>
      </c>
      <c r="C450" s="38" t="s">
        <v>7</v>
      </c>
      <c r="D450" s="32">
        <v>11.4</v>
      </c>
      <c r="E450" s="32"/>
      <c r="F450" s="32">
        <f>SUM(D450:E450)</f>
        <v>11.4</v>
      </c>
      <c r="G450" s="32"/>
      <c r="H450" s="32">
        <f>SUM(F450:G450)</f>
        <v>11.4</v>
      </c>
      <c r="I450" s="33"/>
      <c r="J450" s="32">
        <f>SUM(H450:I450)</f>
        <v>11.4</v>
      </c>
      <c r="K450" s="32"/>
      <c r="L450" s="32">
        <f>SUM(J450:K450)</f>
        <v>11.4</v>
      </c>
      <c r="M450" s="34">
        <v>11.4</v>
      </c>
      <c r="N450" s="32"/>
      <c r="O450" s="32">
        <f>SUM(M450:N450)</f>
        <v>11.4</v>
      </c>
      <c r="P450" s="32"/>
      <c r="Q450" s="32">
        <f>SUM(O450:P450)</f>
        <v>11.4</v>
      </c>
      <c r="R450" s="32"/>
      <c r="S450" s="32">
        <f>SUM(Q450:R450)</f>
        <v>11.4</v>
      </c>
      <c r="T450" s="32"/>
      <c r="U450" s="32">
        <f>SUM(S450:T450)</f>
        <v>11.4</v>
      </c>
      <c r="V450" s="34">
        <v>11.4</v>
      </c>
      <c r="W450" s="32"/>
      <c r="X450" s="32">
        <f>SUM(V450:W450)</f>
        <v>11.4</v>
      </c>
      <c r="Y450" s="32"/>
      <c r="Z450" s="32">
        <f>SUM(X450:Y450)</f>
        <v>11.4</v>
      </c>
      <c r="AA450" s="32"/>
      <c r="AB450" s="32">
        <f>SUM(Z450:AA450)</f>
        <v>11.4</v>
      </c>
      <c r="AC450" s="32"/>
      <c r="AD450" s="32">
        <f>SUM(AB450:AC450)</f>
        <v>11.4</v>
      </c>
    </row>
    <row r="451" spans="1:30" ht="47.25" outlineLevel="7" x14ac:dyDescent="0.2">
      <c r="A451" s="26" t="s">
        <v>181</v>
      </c>
      <c r="B451" s="26"/>
      <c r="C451" s="27" t="s">
        <v>182</v>
      </c>
      <c r="D451" s="28">
        <f>D452</f>
        <v>8553.4</v>
      </c>
      <c r="E451" s="28">
        <f t="shared" ref="E451:L451" si="1794">E452</f>
        <v>0</v>
      </c>
      <c r="F451" s="28">
        <f t="shared" si="1794"/>
        <v>8553.4</v>
      </c>
      <c r="G451" s="28">
        <f t="shared" si="1794"/>
        <v>9000</v>
      </c>
      <c r="H451" s="28">
        <f t="shared" si="1794"/>
        <v>17553.400000000001</v>
      </c>
      <c r="I451" s="29">
        <f t="shared" si="1794"/>
        <v>0</v>
      </c>
      <c r="J451" s="28">
        <f t="shared" si="1794"/>
        <v>17553.400000000001</v>
      </c>
      <c r="K451" s="28">
        <f t="shared" si="1794"/>
        <v>170</v>
      </c>
      <c r="L451" s="28">
        <f t="shared" si="1794"/>
        <v>17723.400000000001</v>
      </c>
      <c r="M451" s="28">
        <f t="shared" ref="M451:V451" si="1795">M452</f>
        <v>8553.4</v>
      </c>
      <c r="N451" s="28">
        <f t="shared" ref="N451:T451" si="1796">N452</f>
        <v>0</v>
      </c>
      <c r="O451" s="28">
        <f t="shared" ref="O451:U451" si="1797">O452</f>
        <v>8553.4</v>
      </c>
      <c r="P451" s="28">
        <f t="shared" si="1796"/>
        <v>0</v>
      </c>
      <c r="Q451" s="28">
        <f t="shared" si="1797"/>
        <v>8553.4</v>
      </c>
      <c r="R451" s="28">
        <f t="shared" si="1796"/>
        <v>0</v>
      </c>
      <c r="S451" s="28">
        <f t="shared" si="1797"/>
        <v>8553.4</v>
      </c>
      <c r="T451" s="28">
        <f t="shared" si="1796"/>
        <v>0</v>
      </c>
      <c r="U451" s="28">
        <f t="shared" si="1797"/>
        <v>8553.4</v>
      </c>
      <c r="V451" s="28">
        <f t="shared" si="1795"/>
        <v>1553.4</v>
      </c>
      <c r="W451" s="28">
        <f t="shared" ref="W451:AC451" si="1798">W452</f>
        <v>0</v>
      </c>
      <c r="X451" s="28">
        <f t="shared" ref="X451:AD451" si="1799">X452</f>
        <v>1553.4</v>
      </c>
      <c r="Y451" s="28">
        <f t="shared" si="1798"/>
        <v>0</v>
      </c>
      <c r="Z451" s="28">
        <f t="shared" si="1799"/>
        <v>1553.4</v>
      </c>
      <c r="AA451" s="28">
        <f t="shared" si="1798"/>
        <v>0</v>
      </c>
      <c r="AB451" s="28">
        <f t="shared" si="1799"/>
        <v>1553.4</v>
      </c>
      <c r="AC451" s="28">
        <f t="shared" si="1798"/>
        <v>0</v>
      </c>
      <c r="AD451" s="28">
        <f t="shared" si="1799"/>
        <v>1553.4</v>
      </c>
    </row>
    <row r="452" spans="1:30" outlineLevel="7" x14ac:dyDescent="0.2">
      <c r="A452" s="30" t="s">
        <v>181</v>
      </c>
      <c r="B452" s="30" t="s">
        <v>18</v>
      </c>
      <c r="C452" s="38" t="s">
        <v>19</v>
      </c>
      <c r="D452" s="32">
        <v>8553.4</v>
      </c>
      <c r="E452" s="32"/>
      <c r="F452" s="32">
        <f>SUM(D452:E452)</f>
        <v>8553.4</v>
      </c>
      <c r="G452" s="32">
        <v>9000</v>
      </c>
      <c r="H452" s="32">
        <f>SUM(F452:G452)</f>
        <v>17553.400000000001</v>
      </c>
      <c r="I452" s="33"/>
      <c r="J452" s="32">
        <f>SUM(H452:I452)</f>
        <v>17553.400000000001</v>
      </c>
      <c r="K452" s="32">
        <v>170</v>
      </c>
      <c r="L452" s="32">
        <f>SUM(J452:K452)</f>
        <v>17723.400000000001</v>
      </c>
      <c r="M452" s="34">
        <v>8553.4</v>
      </c>
      <c r="N452" s="32"/>
      <c r="O452" s="32">
        <f>SUM(M452:N452)</f>
        <v>8553.4</v>
      </c>
      <c r="P452" s="32"/>
      <c r="Q452" s="32">
        <f>SUM(O452:P452)</f>
        <v>8553.4</v>
      </c>
      <c r="R452" s="32"/>
      <c r="S452" s="32">
        <f>SUM(Q452:R452)</f>
        <v>8553.4</v>
      </c>
      <c r="T452" s="32"/>
      <c r="U452" s="32">
        <f>SUM(S452:T452)</f>
        <v>8553.4</v>
      </c>
      <c r="V452" s="34">
        <v>1553.4</v>
      </c>
      <c r="W452" s="32"/>
      <c r="X452" s="32">
        <f>SUM(V452:W452)</f>
        <v>1553.4</v>
      </c>
      <c r="Y452" s="32"/>
      <c r="Z452" s="32">
        <f>SUM(X452:Y452)</f>
        <v>1553.4</v>
      </c>
      <c r="AA452" s="32"/>
      <c r="AB452" s="32">
        <f>SUM(Z452:AA452)</f>
        <v>1553.4</v>
      </c>
      <c r="AC452" s="32"/>
      <c r="AD452" s="32">
        <f>SUM(AB452:AC452)</f>
        <v>1553.4</v>
      </c>
    </row>
    <row r="453" spans="1:30" ht="47.25" outlineLevel="7" x14ac:dyDescent="0.2">
      <c r="A453" s="26" t="s">
        <v>322</v>
      </c>
      <c r="B453" s="26"/>
      <c r="C453" s="27" t="s">
        <v>701</v>
      </c>
      <c r="D453" s="28">
        <f>D454</f>
        <v>3000</v>
      </c>
      <c r="E453" s="28">
        <f t="shared" ref="E453:L453" si="1800">E454</f>
        <v>0</v>
      </c>
      <c r="F453" s="28">
        <f t="shared" si="1800"/>
        <v>3000</v>
      </c>
      <c r="G453" s="28">
        <f t="shared" si="1800"/>
        <v>7000</v>
      </c>
      <c r="H453" s="28">
        <f t="shared" si="1800"/>
        <v>10000</v>
      </c>
      <c r="I453" s="29">
        <f t="shared" si="1800"/>
        <v>0</v>
      </c>
      <c r="J453" s="28">
        <f t="shared" si="1800"/>
        <v>10000</v>
      </c>
      <c r="K453" s="28">
        <f t="shared" si="1800"/>
        <v>0</v>
      </c>
      <c r="L453" s="28">
        <f t="shared" si="1800"/>
        <v>10000</v>
      </c>
      <c r="M453" s="28">
        <f t="shared" ref="M453:V453" si="1801">M454</f>
        <v>2000</v>
      </c>
      <c r="N453" s="28">
        <f t="shared" ref="N453:T453" si="1802">N454</f>
        <v>0</v>
      </c>
      <c r="O453" s="28">
        <f t="shared" ref="O453:U453" si="1803">O454</f>
        <v>2000</v>
      </c>
      <c r="P453" s="28">
        <f t="shared" si="1802"/>
        <v>0</v>
      </c>
      <c r="Q453" s="28">
        <f t="shared" si="1803"/>
        <v>2000</v>
      </c>
      <c r="R453" s="28">
        <f t="shared" si="1802"/>
        <v>0</v>
      </c>
      <c r="S453" s="28">
        <f t="shared" si="1803"/>
        <v>2000</v>
      </c>
      <c r="T453" s="28">
        <f t="shared" si="1802"/>
        <v>0</v>
      </c>
      <c r="U453" s="28">
        <f t="shared" si="1803"/>
        <v>2000</v>
      </c>
      <c r="V453" s="28">
        <f t="shared" si="1801"/>
        <v>2000</v>
      </c>
      <c r="W453" s="28">
        <f t="shared" ref="W453:AC453" si="1804">W454</f>
        <v>0</v>
      </c>
      <c r="X453" s="28">
        <f t="shared" ref="X453:AD453" si="1805">X454</f>
        <v>2000</v>
      </c>
      <c r="Y453" s="28">
        <f t="shared" si="1804"/>
        <v>0</v>
      </c>
      <c r="Z453" s="28">
        <f t="shared" si="1805"/>
        <v>2000</v>
      </c>
      <c r="AA453" s="28">
        <f t="shared" si="1804"/>
        <v>0</v>
      </c>
      <c r="AB453" s="28">
        <f t="shared" si="1805"/>
        <v>2000</v>
      </c>
      <c r="AC453" s="28">
        <f t="shared" si="1804"/>
        <v>0</v>
      </c>
      <c r="AD453" s="28">
        <f t="shared" si="1805"/>
        <v>2000</v>
      </c>
    </row>
    <row r="454" spans="1:30" outlineLevel="7" x14ac:dyDescent="0.2">
      <c r="A454" s="30" t="s">
        <v>322</v>
      </c>
      <c r="B454" s="30" t="s">
        <v>18</v>
      </c>
      <c r="C454" s="38" t="s">
        <v>19</v>
      </c>
      <c r="D454" s="32">
        <v>3000</v>
      </c>
      <c r="E454" s="32"/>
      <c r="F454" s="32">
        <f>SUM(D454:E454)</f>
        <v>3000</v>
      </c>
      <c r="G454" s="32">
        <v>7000</v>
      </c>
      <c r="H454" s="32">
        <f>SUM(F454:G454)</f>
        <v>10000</v>
      </c>
      <c r="I454" s="33"/>
      <c r="J454" s="32">
        <f>SUM(H454:I454)</f>
        <v>10000</v>
      </c>
      <c r="K454" s="32"/>
      <c r="L454" s="32">
        <f>SUM(J454:K454)</f>
        <v>10000</v>
      </c>
      <c r="M454" s="34">
        <v>2000</v>
      </c>
      <c r="N454" s="32"/>
      <c r="O454" s="32">
        <f>SUM(M454:N454)</f>
        <v>2000</v>
      </c>
      <c r="P454" s="32"/>
      <c r="Q454" s="32">
        <f>SUM(O454:P454)</f>
        <v>2000</v>
      </c>
      <c r="R454" s="32"/>
      <c r="S454" s="32">
        <f>SUM(Q454:R454)</f>
        <v>2000</v>
      </c>
      <c r="T454" s="32"/>
      <c r="U454" s="32">
        <f>SUM(S454:T454)</f>
        <v>2000</v>
      </c>
      <c r="V454" s="34">
        <v>2000</v>
      </c>
      <c r="W454" s="32"/>
      <c r="X454" s="32">
        <f>SUM(V454:W454)</f>
        <v>2000</v>
      </c>
      <c r="Y454" s="32"/>
      <c r="Z454" s="32">
        <f>SUM(X454:Y454)</f>
        <v>2000</v>
      </c>
      <c r="AA454" s="32"/>
      <c r="AB454" s="32">
        <f>SUM(Z454:AA454)</f>
        <v>2000</v>
      </c>
      <c r="AC454" s="32"/>
      <c r="AD454" s="32">
        <f>SUM(AB454:AC454)</f>
        <v>2000</v>
      </c>
    </row>
    <row r="455" spans="1:30" ht="47.25" outlineLevel="7" x14ac:dyDescent="0.25">
      <c r="A455" s="22" t="s">
        <v>468</v>
      </c>
      <c r="B455" s="22"/>
      <c r="C455" s="43" t="s">
        <v>469</v>
      </c>
      <c r="D455" s="28">
        <f>D456</f>
        <v>342</v>
      </c>
      <c r="E455" s="28">
        <f t="shared" ref="E455:L455" si="1806">E456</f>
        <v>0</v>
      </c>
      <c r="F455" s="28">
        <f t="shared" si="1806"/>
        <v>342</v>
      </c>
      <c r="G455" s="28">
        <f t="shared" si="1806"/>
        <v>0</v>
      </c>
      <c r="H455" s="28">
        <f t="shared" si="1806"/>
        <v>342</v>
      </c>
      <c r="I455" s="29">
        <f t="shared" si="1806"/>
        <v>0</v>
      </c>
      <c r="J455" s="28">
        <f t="shared" si="1806"/>
        <v>342</v>
      </c>
      <c r="K455" s="28">
        <f t="shared" si="1806"/>
        <v>0</v>
      </c>
      <c r="L455" s="28">
        <f t="shared" si="1806"/>
        <v>342</v>
      </c>
      <c r="M455" s="28">
        <f t="shared" ref="M455:V455" si="1807">M456</f>
        <v>342</v>
      </c>
      <c r="N455" s="28">
        <f t="shared" ref="N455:T455" si="1808">N456</f>
        <v>0</v>
      </c>
      <c r="O455" s="28">
        <f t="shared" ref="O455:U455" si="1809">O456</f>
        <v>342</v>
      </c>
      <c r="P455" s="28">
        <f t="shared" si="1808"/>
        <v>0</v>
      </c>
      <c r="Q455" s="28">
        <f t="shared" si="1809"/>
        <v>342</v>
      </c>
      <c r="R455" s="28">
        <f t="shared" si="1808"/>
        <v>0</v>
      </c>
      <c r="S455" s="28">
        <f t="shared" si="1809"/>
        <v>342</v>
      </c>
      <c r="T455" s="28">
        <f t="shared" si="1808"/>
        <v>0</v>
      </c>
      <c r="U455" s="28">
        <f t="shared" si="1809"/>
        <v>342</v>
      </c>
      <c r="V455" s="28">
        <f t="shared" si="1807"/>
        <v>342</v>
      </c>
      <c r="W455" s="28">
        <f t="shared" ref="W455:AC455" si="1810">W456</f>
        <v>0</v>
      </c>
      <c r="X455" s="28">
        <f t="shared" ref="X455:AD455" si="1811">X456</f>
        <v>342</v>
      </c>
      <c r="Y455" s="28">
        <f t="shared" si="1810"/>
        <v>0</v>
      </c>
      <c r="Z455" s="28">
        <f t="shared" si="1811"/>
        <v>342</v>
      </c>
      <c r="AA455" s="28">
        <f t="shared" si="1810"/>
        <v>0</v>
      </c>
      <c r="AB455" s="28">
        <f t="shared" si="1811"/>
        <v>342</v>
      </c>
      <c r="AC455" s="28">
        <f t="shared" si="1810"/>
        <v>0</v>
      </c>
      <c r="AD455" s="28">
        <f t="shared" si="1811"/>
        <v>342</v>
      </c>
    </row>
    <row r="456" spans="1:30" ht="31.5" outlineLevel="7" x14ac:dyDescent="0.25">
      <c r="A456" s="41" t="s">
        <v>468</v>
      </c>
      <c r="B456" s="41" t="s">
        <v>41</v>
      </c>
      <c r="C456" s="44" t="s">
        <v>42</v>
      </c>
      <c r="D456" s="32">
        <v>342</v>
      </c>
      <c r="E456" s="32"/>
      <c r="F456" s="32">
        <f>SUM(D456:E456)</f>
        <v>342</v>
      </c>
      <c r="G456" s="32"/>
      <c r="H456" s="32">
        <f>SUM(F456:G456)</f>
        <v>342</v>
      </c>
      <c r="I456" s="33"/>
      <c r="J456" s="32">
        <f>SUM(H456:I456)</f>
        <v>342</v>
      </c>
      <c r="K456" s="32"/>
      <c r="L456" s="32">
        <f>SUM(J456:K456)</f>
        <v>342</v>
      </c>
      <c r="M456" s="34">
        <v>342</v>
      </c>
      <c r="N456" s="32"/>
      <c r="O456" s="32">
        <f>SUM(M456:N456)</f>
        <v>342</v>
      </c>
      <c r="P456" s="32"/>
      <c r="Q456" s="32">
        <f>SUM(O456:P456)</f>
        <v>342</v>
      </c>
      <c r="R456" s="32"/>
      <c r="S456" s="32">
        <f>SUM(Q456:R456)</f>
        <v>342</v>
      </c>
      <c r="T456" s="32"/>
      <c r="U456" s="32">
        <f>SUM(S456:T456)</f>
        <v>342</v>
      </c>
      <c r="V456" s="34">
        <v>342</v>
      </c>
      <c r="W456" s="32"/>
      <c r="X456" s="32">
        <f>SUM(V456:W456)</f>
        <v>342</v>
      </c>
      <c r="Y456" s="32"/>
      <c r="Z456" s="32">
        <f>SUM(X456:Y456)</f>
        <v>342</v>
      </c>
      <c r="AA456" s="32"/>
      <c r="AB456" s="32">
        <f>SUM(Z456:AA456)</f>
        <v>342</v>
      </c>
      <c r="AC456" s="32"/>
      <c r="AD456" s="32">
        <f>SUM(AB456:AC456)</f>
        <v>342</v>
      </c>
    </row>
    <row r="457" spans="1:30" ht="31.5" outlineLevel="7" x14ac:dyDescent="0.2">
      <c r="A457" s="26" t="s">
        <v>484</v>
      </c>
      <c r="B457" s="26"/>
      <c r="C457" s="27" t="s">
        <v>485</v>
      </c>
      <c r="D457" s="28">
        <f>D462+D458+D460</f>
        <v>721.2</v>
      </c>
      <c r="E457" s="28">
        <f t="shared" ref="E457:F457" si="1812">E462+E458+E460</f>
        <v>0</v>
      </c>
      <c r="F457" s="28">
        <f t="shared" si="1812"/>
        <v>721.2</v>
      </c>
      <c r="G457" s="28">
        <f t="shared" ref="G457:H457" si="1813">G462+G458+G460</f>
        <v>0</v>
      </c>
      <c r="H457" s="28">
        <f t="shared" si="1813"/>
        <v>721.2</v>
      </c>
      <c r="I457" s="29">
        <f t="shared" ref="I457:J457" si="1814">I462+I458+I460</f>
        <v>0</v>
      </c>
      <c r="J457" s="28">
        <f t="shared" si="1814"/>
        <v>721.2</v>
      </c>
      <c r="K457" s="28">
        <f t="shared" ref="K457:L457" si="1815">K462+K458+K460</f>
        <v>0</v>
      </c>
      <c r="L457" s="28">
        <f t="shared" si="1815"/>
        <v>721.2</v>
      </c>
      <c r="M457" s="28">
        <f t="shared" ref="M457:V457" si="1816">M462+M458+M460</f>
        <v>19327.8</v>
      </c>
      <c r="N457" s="28">
        <f t="shared" ref="N457:P457" si="1817">N462+N458+N460</f>
        <v>0</v>
      </c>
      <c r="O457" s="28">
        <f t="shared" ref="O457:R457" si="1818">O462+O458+O460</f>
        <v>19327.8</v>
      </c>
      <c r="P457" s="28">
        <f t="shared" si="1817"/>
        <v>0</v>
      </c>
      <c r="Q457" s="28">
        <f t="shared" si="1818"/>
        <v>19327.8</v>
      </c>
      <c r="R457" s="28">
        <f t="shared" si="1818"/>
        <v>0</v>
      </c>
      <c r="S457" s="28">
        <f t="shared" ref="S457:T457" si="1819">S462+S458+S460</f>
        <v>19327.8</v>
      </c>
      <c r="T457" s="28">
        <f t="shared" si="1819"/>
        <v>0</v>
      </c>
      <c r="U457" s="28">
        <f t="shared" ref="U457" si="1820">U462+U458+U460</f>
        <v>19327.8</v>
      </c>
      <c r="V457" s="28">
        <f t="shared" si="1816"/>
        <v>71566.099999999991</v>
      </c>
      <c r="W457" s="28">
        <f t="shared" ref="W457:Z457" si="1821">W462+W458+W460</f>
        <v>0</v>
      </c>
      <c r="X457" s="28">
        <f t="shared" ref="X457" si="1822">X462+X458+X460</f>
        <v>71566.099999999991</v>
      </c>
      <c r="Y457" s="28">
        <f t="shared" si="1821"/>
        <v>0</v>
      </c>
      <c r="Z457" s="28">
        <f t="shared" si="1821"/>
        <v>71566.099999999991</v>
      </c>
      <c r="AA457" s="28">
        <f t="shared" ref="AA457:AB457" si="1823">AA462+AA458+AA460</f>
        <v>0</v>
      </c>
      <c r="AB457" s="28">
        <f t="shared" si="1823"/>
        <v>71566.099999999991</v>
      </c>
      <c r="AC457" s="28">
        <f t="shared" ref="AC457:AD457" si="1824">AC462+AC458+AC460</f>
        <v>0</v>
      </c>
      <c r="AD457" s="28">
        <f t="shared" si="1824"/>
        <v>71566.099999999991</v>
      </c>
    </row>
    <row r="458" spans="1:30" ht="33" customHeight="1" outlineLevel="7" x14ac:dyDescent="0.2">
      <c r="A458" s="26" t="s">
        <v>520</v>
      </c>
      <c r="B458" s="26"/>
      <c r="C458" s="27" t="s">
        <v>521</v>
      </c>
      <c r="D458" s="28">
        <f>D459</f>
        <v>448.5</v>
      </c>
      <c r="E458" s="28">
        <f t="shared" ref="E458:L458" si="1825">E459</f>
        <v>0</v>
      </c>
      <c r="F458" s="28">
        <f t="shared" si="1825"/>
        <v>448.5</v>
      </c>
      <c r="G458" s="28">
        <f t="shared" si="1825"/>
        <v>0</v>
      </c>
      <c r="H458" s="28">
        <f t="shared" si="1825"/>
        <v>448.5</v>
      </c>
      <c r="I458" s="29">
        <f t="shared" si="1825"/>
        <v>0</v>
      </c>
      <c r="J458" s="28">
        <f t="shared" si="1825"/>
        <v>448.5</v>
      </c>
      <c r="K458" s="28">
        <f t="shared" si="1825"/>
        <v>0</v>
      </c>
      <c r="L458" s="28">
        <f t="shared" si="1825"/>
        <v>448.5</v>
      </c>
      <c r="M458" s="28">
        <f t="shared" ref="M458:V458" si="1826">M459</f>
        <v>469.3</v>
      </c>
      <c r="N458" s="28">
        <f t="shared" ref="N458:T458" si="1827">N459</f>
        <v>0</v>
      </c>
      <c r="O458" s="28">
        <f t="shared" ref="O458:U458" si="1828">O459</f>
        <v>469.3</v>
      </c>
      <c r="P458" s="28">
        <f t="shared" si="1827"/>
        <v>0</v>
      </c>
      <c r="Q458" s="28">
        <f t="shared" si="1828"/>
        <v>469.3</v>
      </c>
      <c r="R458" s="28">
        <f t="shared" si="1827"/>
        <v>0</v>
      </c>
      <c r="S458" s="28">
        <f t="shared" si="1828"/>
        <v>469.3</v>
      </c>
      <c r="T458" s="28">
        <f t="shared" si="1827"/>
        <v>0</v>
      </c>
      <c r="U458" s="28">
        <f t="shared" si="1828"/>
        <v>469.3</v>
      </c>
      <c r="V458" s="28">
        <f t="shared" si="1826"/>
        <v>549.70000000000005</v>
      </c>
      <c r="W458" s="28">
        <f t="shared" ref="W458:AC458" si="1829">W459</f>
        <v>0</v>
      </c>
      <c r="X458" s="28">
        <f t="shared" ref="X458:AD458" si="1830">X459</f>
        <v>549.70000000000005</v>
      </c>
      <c r="Y458" s="28">
        <f t="shared" si="1829"/>
        <v>0</v>
      </c>
      <c r="Z458" s="28">
        <f t="shared" si="1830"/>
        <v>549.70000000000005</v>
      </c>
      <c r="AA458" s="28">
        <f t="shared" si="1829"/>
        <v>0</v>
      </c>
      <c r="AB458" s="28">
        <f t="shared" si="1830"/>
        <v>549.70000000000005</v>
      </c>
      <c r="AC458" s="28">
        <f t="shared" si="1829"/>
        <v>0</v>
      </c>
      <c r="AD458" s="28">
        <f t="shared" si="1830"/>
        <v>549.70000000000005</v>
      </c>
    </row>
    <row r="459" spans="1:30" ht="30.75" customHeight="1" outlineLevel="7" x14ac:dyDescent="0.2">
      <c r="A459" s="30" t="s">
        <v>520</v>
      </c>
      <c r="B459" s="30" t="s">
        <v>6</v>
      </c>
      <c r="C459" s="38" t="s">
        <v>7</v>
      </c>
      <c r="D459" s="32">
        <v>448.5</v>
      </c>
      <c r="E459" s="32"/>
      <c r="F459" s="32">
        <f>SUM(D459:E459)</f>
        <v>448.5</v>
      </c>
      <c r="G459" s="32"/>
      <c r="H459" s="32">
        <f>SUM(F459:G459)</f>
        <v>448.5</v>
      </c>
      <c r="I459" s="33"/>
      <c r="J459" s="32">
        <f>SUM(H459:I459)</f>
        <v>448.5</v>
      </c>
      <c r="K459" s="32"/>
      <c r="L459" s="32">
        <f>SUM(J459:K459)</f>
        <v>448.5</v>
      </c>
      <c r="M459" s="32">
        <v>469.3</v>
      </c>
      <c r="N459" s="32"/>
      <c r="O459" s="32">
        <f>SUM(M459:N459)</f>
        <v>469.3</v>
      </c>
      <c r="P459" s="32"/>
      <c r="Q459" s="32">
        <f>SUM(O459:P459)</f>
        <v>469.3</v>
      </c>
      <c r="R459" s="32"/>
      <c r="S459" s="32">
        <f>SUM(Q459:R459)</f>
        <v>469.3</v>
      </c>
      <c r="T459" s="32"/>
      <c r="U459" s="32">
        <f>SUM(S459:T459)</f>
        <v>469.3</v>
      </c>
      <c r="V459" s="32">
        <v>549.70000000000005</v>
      </c>
      <c r="W459" s="32"/>
      <c r="X459" s="32">
        <f>SUM(V459:W459)</f>
        <v>549.70000000000005</v>
      </c>
      <c r="Y459" s="32"/>
      <c r="Z459" s="32">
        <f>SUM(X459:Y459)</f>
        <v>549.70000000000005</v>
      </c>
      <c r="AA459" s="32"/>
      <c r="AB459" s="32">
        <f>SUM(Z459:AA459)</f>
        <v>549.70000000000005</v>
      </c>
      <c r="AC459" s="32"/>
      <c r="AD459" s="32">
        <f>SUM(AB459:AC459)</f>
        <v>549.70000000000005</v>
      </c>
    </row>
    <row r="460" spans="1:30" ht="81" customHeight="1" outlineLevel="7" x14ac:dyDescent="0.2">
      <c r="A460" s="26" t="s">
        <v>564</v>
      </c>
      <c r="B460" s="26"/>
      <c r="C460" s="49" t="s">
        <v>565</v>
      </c>
      <c r="D460" s="36">
        <f>D461</f>
        <v>0</v>
      </c>
      <c r="E460" s="36">
        <f t="shared" ref="E460:K460" si="1831">E461</f>
        <v>0</v>
      </c>
      <c r="F460" s="36"/>
      <c r="G460" s="36">
        <f t="shared" si="1831"/>
        <v>0</v>
      </c>
      <c r="H460" s="36"/>
      <c r="I460" s="37">
        <f t="shared" si="1831"/>
        <v>0</v>
      </c>
      <c r="J460" s="36"/>
      <c r="K460" s="36">
        <f t="shared" si="1831"/>
        <v>0</v>
      </c>
      <c r="L460" s="36"/>
      <c r="M460" s="36">
        <f t="shared" ref="M460:V460" si="1832">M461</f>
        <v>18577.7</v>
      </c>
      <c r="N460" s="36">
        <f t="shared" ref="N460:T460" si="1833">N461</f>
        <v>0</v>
      </c>
      <c r="O460" s="36">
        <f t="shared" ref="O460:U460" si="1834">O461</f>
        <v>18577.7</v>
      </c>
      <c r="P460" s="36">
        <f t="shared" si="1833"/>
        <v>0</v>
      </c>
      <c r="Q460" s="36">
        <f t="shared" si="1834"/>
        <v>18577.7</v>
      </c>
      <c r="R460" s="36">
        <f t="shared" si="1833"/>
        <v>0</v>
      </c>
      <c r="S460" s="36">
        <f t="shared" si="1834"/>
        <v>18577.7</v>
      </c>
      <c r="T460" s="36">
        <f t="shared" si="1833"/>
        <v>0</v>
      </c>
      <c r="U460" s="36">
        <f t="shared" si="1834"/>
        <v>18577.7</v>
      </c>
      <c r="V460" s="36">
        <f t="shared" si="1832"/>
        <v>70595.199999999997</v>
      </c>
      <c r="W460" s="36">
        <f t="shared" ref="W460:AC460" si="1835">W461</f>
        <v>0</v>
      </c>
      <c r="X460" s="36">
        <f t="shared" ref="X460:AD460" si="1836">X461</f>
        <v>70595.199999999997</v>
      </c>
      <c r="Y460" s="36">
        <f t="shared" si="1835"/>
        <v>0</v>
      </c>
      <c r="Z460" s="36">
        <f t="shared" si="1836"/>
        <v>70595.199999999997</v>
      </c>
      <c r="AA460" s="36">
        <f t="shared" si="1835"/>
        <v>0</v>
      </c>
      <c r="AB460" s="36">
        <f t="shared" si="1836"/>
        <v>70595.199999999997</v>
      </c>
      <c r="AC460" s="36">
        <f t="shared" si="1835"/>
        <v>0</v>
      </c>
      <c r="AD460" s="36">
        <f t="shared" si="1836"/>
        <v>70595.199999999997</v>
      </c>
    </row>
    <row r="461" spans="1:30" ht="30.75" customHeight="1" outlineLevel="7" x14ac:dyDescent="0.2">
      <c r="A461" s="30" t="s">
        <v>564</v>
      </c>
      <c r="B461" s="30" t="s">
        <v>76</v>
      </c>
      <c r="C461" s="38" t="s">
        <v>77</v>
      </c>
      <c r="D461" s="32">
        <v>0</v>
      </c>
      <c r="E461" s="32"/>
      <c r="F461" s="32"/>
      <c r="G461" s="32"/>
      <c r="H461" s="32"/>
      <c r="I461" s="33"/>
      <c r="J461" s="32"/>
      <c r="K461" s="32"/>
      <c r="L461" s="32"/>
      <c r="M461" s="32">
        <v>18577.7</v>
      </c>
      <c r="N461" s="32"/>
      <c r="O461" s="32">
        <f>SUM(M461:N461)</f>
        <v>18577.7</v>
      </c>
      <c r="P461" s="32"/>
      <c r="Q461" s="32">
        <f>SUM(O461:P461)</f>
        <v>18577.7</v>
      </c>
      <c r="R461" s="32"/>
      <c r="S461" s="32">
        <f>SUM(Q461:R461)</f>
        <v>18577.7</v>
      </c>
      <c r="T461" s="32"/>
      <c r="U461" s="32">
        <f>SUM(S461:T461)</f>
        <v>18577.7</v>
      </c>
      <c r="V461" s="32">
        <v>70595.199999999997</v>
      </c>
      <c r="W461" s="32"/>
      <c r="X461" s="32">
        <f>SUM(V461:W461)</f>
        <v>70595.199999999997</v>
      </c>
      <c r="Y461" s="32"/>
      <c r="Z461" s="32">
        <f>SUM(X461:Y461)</f>
        <v>70595.199999999997</v>
      </c>
      <c r="AA461" s="32"/>
      <c r="AB461" s="32">
        <f>SUM(Z461:AA461)</f>
        <v>70595.199999999997</v>
      </c>
      <c r="AC461" s="32"/>
      <c r="AD461" s="32">
        <f>SUM(AB461:AC461)</f>
        <v>70595.199999999997</v>
      </c>
    </row>
    <row r="462" spans="1:30" ht="63" outlineLevel="7" x14ac:dyDescent="0.2">
      <c r="A462" s="26" t="s">
        <v>486</v>
      </c>
      <c r="B462" s="26"/>
      <c r="C462" s="27" t="s">
        <v>487</v>
      </c>
      <c r="D462" s="28">
        <f>D463</f>
        <v>272.7</v>
      </c>
      <c r="E462" s="28">
        <f t="shared" ref="E462:L462" si="1837">E463</f>
        <v>0</v>
      </c>
      <c r="F462" s="28">
        <f t="shared" si="1837"/>
        <v>272.7</v>
      </c>
      <c r="G462" s="28">
        <f t="shared" si="1837"/>
        <v>0</v>
      </c>
      <c r="H462" s="28">
        <f t="shared" si="1837"/>
        <v>272.7</v>
      </c>
      <c r="I462" s="29">
        <f t="shared" si="1837"/>
        <v>0</v>
      </c>
      <c r="J462" s="28">
        <f t="shared" si="1837"/>
        <v>272.7</v>
      </c>
      <c r="K462" s="28">
        <f t="shared" si="1837"/>
        <v>0</v>
      </c>
      <c r="L462" s="28">
        <f t="shared" si="1837"/>
        <v>272.7</v>
      </c>
      <c r="M462" s="28">
        <f t="shared" ref="M462:V462" si="1838">M463</f>
        <v>280.8</v>
      </c>
      <c r="N462" s="28">
        <f t="shared" ref="N462:T462" si="1839">N463</f>
        <v>0</v>
      </c>
      <c r="O462" s="28">
        <f t="shared" ref="O462:U462" si="1840">O463</f>
        <v>280.8</v>
      </c>
      <c r="P462" s="28">
        <f t="shared" si="1839"/>
        <v>0</v>
      </c>
      <c r="Q462" s="28">
        <f t="shared" si="1840"/>
        <v>280.8</v>
      </c>
      <c r="R462" s="28">
        <f t="shared" si="1839"/>
        <v>0</v>
      </c>
      <c r="S462" s="28">
        <f t="shared" si="1840"/>
        <v>280.8</v>
      </c>
      <c r="T462" s="28">
        <f t="shared" si="1839"/>
        <v>0</v>
      </c>
      <c r="U462" s="28">
        <f t="shared" si="1840"/>
        <v>280.8</v>
      </c>
      <c r="V462" s="28">
        <f t="shared" si="1838"/>
        <v>421.2</v>
      </c>
      <c r="W462" s="28">
        <f t="shared" ref="W462:AC462" si="1841">W463</f>
        <v>0</v>
      </c>
      <c r="X462" s="28">
        <f t="shared" ref="X462:AD462" si="1842">X463</f>
        <v>421.2</v>
      </c>
      <c r="Y462" s="28">
        <f t="shared" si="1841"/>
        <v>0</v>
      </c>
      <c r="Z462" s="28">
        <f t="shared" si="1842"/>
        <v>421.2</v>
      </c>
      <c r="AA462" s="28">
        <f t="shared" si="1841"/>
        <v>0</v>
      </c>
      <c r="AB462" s="28">
        <f t="shared" si="1842"/>
        <v>421.2</v>
      </c>
      <c r="AC462" s="28">
        <f t="shared" si="1841"/>
        <v>0</v>
      </c>
      <c r="AD462" s="28">
        <f t="shared" si="1842"/>
        <v>421.2</v>
      </c>
    </row>
    <row r="463" spans="1:30" ht="30.75" customHeight="1" outlineLevel="7" x14ac:dyDescent="0.2">
      <c r="A463" s="30" t="s">
        <v>486</v>
      </c>
      <c r="B463" s="30" t="s">
        <v>3</v>
      </c>
      <c r="C463" s="38" t="s">
        <v>4</v>
      </c>
      <c r="D463" s="32">
        <v>272.7</v>
      </c>
      <c r="E463" s="32"/>
      <c r="F463" s="32">
        <f>SUM(D463:E463)</f>
        <v>272.7</v>
      </c>
      <c r="G463" s="32"/>
      <c r="H463" s="32">
        <f>SUM(F463:G463)</f>
        <v>272.7</v>
      </c>
      <c r="I463" s="33"/>
      <c r="J463" s="32">
        <f>SUM(H463:I463)</f>
        <v>272.7</v>
      </c>
      <c r="K463" s="32"/>
      <c r="L463" s="32">
        <f>SUM(J463:K463)</f>
        <v>272.7</v>
      </c>
      <c r="M463" s="32">
        <v>280.8</v>
      </c>
      <c r="N463" s="32"/>
      <c r="O463" s="32">
        <f>SUM(M463:N463)</f>
        <v>280.8</v>
      </c>
      <c r="P463" s="32"/>
      <c r="Q463" s="32">
        <f>SUM(O463:P463)</f>
        <v>280.8</v>
      </c>
      <c r="R463" s="32"/>
      <c r="S463" s="32">
        <f>SUM(Q463:R463)</f>
        <v>280.8</v>
      </c>
      <c r="T463" s="32"/>
      <c r="U463" s="32">
        <f>SUM(S463:T463)</f>
        <v>280.8</v>
      </c>
      <c r="V463" s="32">
        <v>421.2</v>
      </c>
      <c r="W463" s="32"/>
      <c r="X463" s="32">
        <f>SUM(V463:W463)</f>
        <v>421.2</v>
      </c>
      <c r="Y463" s="32"/>
      <c r="Z463" s="32">
        <f>SUM(X463:Y463)</f>
        <v>421.2</v>
      </c>
      <c r="AA463" s="32"/>
      <c r="AB463" s="32">
        <f>SUM(Z463:AA463)</f>
        <v>421.2</v>
      </c>
      <c r="AC463" s="32"/>
      <c r="AD463" s="32">
        <f>SUM(AB463:AC463)</f>
        <v>421.2</v>
      </c>
    </row>
    <row r="464" spans="1:30" ht="31.5" outlineLevel="7" x14ac:dyDescent="0.2">
      <c r="A464" s="26" t="s">
        <v>183</v>
      </c>
      <c r="B464" s="26"/>
      <c r="C464" s="27" t="s">
        <v>697</v>
      </c>
      <c r="D464" s="28">
        <f t="shared" ref="D464:AC466" si="1843">D465</f>
        <v>5500</v>
      </c>
      <c r="E464" s="28">
        <f t="shared" si="1843"/>
        <v>0</v>
      </c>
      <c r="F464" s="28">
        <f t="shared" si="1843"/>
        <v>5500</v>
      </c>
      <c r="G464" s="28">
        <f t="shared" si="1843"/>
        <v>900</v>
      </c>
      <c r="H464" s="28">
        <f t="shared" si="1843"/>
        <v>6400</v>
      </c>
      <c r="I464" s="29">
        <f t="shared" si="1843"/>
        <v>0</v>
      </c>
      <c r="J464" s="28">
        <f t="shared" si="1843"/>
        <v>6400</v>
      </c>
      <c r="K464" s="28">
        <f t="shared" si="1843"/>
        <v>10500</v>
      </c>
      <c r="L464" s="28">
        <f t="shared" si="1843"/>
        <v>16900</v>
      </c>
      <c r="M464" s="28">
        <f t="shared" si="1843"/>
        <v>5500</v>
      </c>
      <c r="N464" s="28">
        <f t="shared" si="1843"/>
        <v>0</v>
      </c>
      <c r="O464" s="28">
        <f t="shared" si="1843"/>
        <v>5500</v>
      </c>
      <c r="P464" s="28">
        <f t="shared" si="1843"/>
        <v>0</v>
      </c>
      <c r="Q464" s="28">
        <f t="shared" si="1843"/>
        <v>5500</v>
      </c>
      <c r="R464" s="28">
        <f t="shared" si="1843"/>
        <v>0</v>
      </c>
      <c r="S464" s="28">
        <f t="shared" si="1843"/>
        <v>5500</v>
      </c>
      <c r="T464" s="28">
        <f t="shared" si="1843"/>
        <v>0</v>
      </c>
      <c r="U464" s="28">
        <f t="shared" si="1843"/>
        <v>5500</v>
      </c>
      <c r="V464" s="28">
        <f t="shared" si="1843"/>
        <v>5500</v>
      </c>
      <c r="W464" s="28">
        <f t="shared" si="1843"/>
        <v>0</v>
      </c>
      <c r="X464" s="28">
        <f t="shared" si="1843"/>
        <v>5500</v>
      </c>
      <c r="Y464" s="28">
        <f t="shared" si="1843"/>
        <v>0</v>
      </c>
      <c r="Z464" s="28">
        <f t="shared" si="1843"/>
        <v>5500</v>
      </c>
      <c r="AA464" s="28">
        <f t="shared" si="1843"/>
        <v>0</v>
      </c>
      <c r="AB464" s="28">
        <f t="shared" ref="AA464:AD466" si="1844">AB465</f>
        <v>5500</v>
      </c>
      <c r="AC464" s="28">
        <f t="shared" si="1843"/>
        <v>0</v>
      </c>
      <c r="AD464" s="28">
        <f t="shared" si="1844"/>
        <v>5500</v>
      </c>
    </row>
    <row r="465" spans="1:30" ht="31.5" outlineLevel="4" x14ac:dyDescent="0.2">
      <c r="A465" s="26" t="s">
        <v>184</v>
      </c>
      <c r="B465" s="26"/>
      <c r="C465" s="27" t="s">
        <v>185</v>
      </c>
      <c r="D465" s="28">
        <f t="shared" si="1843"/>
        <v>5500</v>
      </c>
      <c r="E465" s="28">
        <f t="shared" si="1843"/>
        <v>0</v>
      </c>
      <c r="F465" s="28">
        <f t="shared" si="1843"/>
        <v>5500</v>
      </c>
      <c r="G465" s="28">
        <f t="shared" si="1843"/>
        <v>900</v>
      </c>
      <c r="H465" s="28">
        <f t="shared" si="1843"/>
        <v>6400</v>
      </c>
      <c r="I465" s="29">
        <f t="shared" si="1843"/>
        <v>0</v>
      </c>
      <c r="J465" s="28">
        <f t="shared" si="1843"/>
        <v>6400</v>
      </c>
      <c r="K465" s="28">
        <f t="shared" si="1843"/>
        <v>10500</v>
      </c>
      <c r="L465" s="28">
        <f t="shared" si="1843"/>
        <v>16900</v>
      </c>
      <c r="M465" s="28">
        <f t="shared" si="1843"/>
        <v>5500</v>
      </c>
      <c r="N465" s="28">
        <f t="shared" si="1843"/>
        <v>0</v>
      </c>
      <c r="O465" s="28">
        <f t="shared" si="1843"/>
        <v>5500</v>
      </c>
      <c r="P465" s="28">
        <f t="shared" si="1843"/>
        <v>0</v>
      </c>
      <c r="Q465" s="28">
        <f t="shared" si="1843"/>
        <v>5500</v>
      </c>
      <c r="R465" s="28">
        <f t="shared" si="1843"/>
        <v>0</v>
      </c>
      <c r="S465" s="28">
        <f t="shared" si="1843"/>
        <v>5500</v>
      </c>
      <c r="T465" s="28">
        <f t="shared" si="1843"/>
        <v>0</v>
      </c>
      <c r="U465" s="28">
        <f t="shared" si="1843"/>
        <v>5500</v>
      </c>
      <c r="V465" s="28">
        <f t="shared" si="1843"/>
        <v>5500</v>
      </c>
      <c r="W465" s="28">
        <f t="shared" si="1843"/>
        <v>0</v>
      </c>
      <c r="X465" s="28">
        <f t="shared" si="1843"/>
        <v>5500</v>
      </c>
      <c r="Y465" s="28">
        <f t="shared" si="1843"/>
        <v>0</v>
      </c>
      <c r="Z465" s="28">
        <f t="shared" si="1843"/>
        <v>5500</v>
      </c>
      <c r="AA465" s="28">
        <f t="shared" si="1844"/>
        <v>0</v>
      </c>
      <c r="AB465" s="28">
        <f t="shared" si="1844"/>
        <v>5500</v>
      </c>
      <c r="AC465" s="28">
        <f t="shared" si="1844"/>
        <v>0</v>
      </c>
      <c r="AD465" s="28">
        <f t="shared" si="1844"/>
        <v>5500</v>
      </c>
    </row>
    <row r="466" spans="1:30" ht="33.75" customHeight="1" outlineLevel="5" x14ac:dyDescent="0.2">
      <c r="A466" s="26" t="s">
        <v>186</v>
      </c>
      <c r="B466" s="26"/>
      <c r="C466" s="27" t="s">
        <v>187</v>
      </c>
      <c r="D466" s="28">
        <f>D467</f>
        <v>5500</v>
      </c>
      <c r="E466" s="28">
        <f t="shared" si="1843"/>
        <v>0</v>
      </c>
      <c r="F466" s="28">
        <f t="shared" si="1843"/>
        <v>5500</v>
      </c>
      <c r="G466" s="28">
        <f t="shared" si="1843"/>
        <v>900</v>
      </c>
      <c r="H466" s="28">
        <f t="shared" si="1843"/>
        <v>6400</v>
      </c>
      <c r="I466" s="29">
        <f t="shared" si="1843"/>
        <v>0</v>
      </c>
      <c r="J466" s="28">
        <f t="shared" si="1843"/>
        <v>6400</v>
      </c>
      <c r="K466" s="28">
        <f t="shared" si="1843"/>
        <v>10500</v>
      </c>
      <c r="L466" s="28">
        <f t="shared" si="1843"/>
        <v>16900</v>
      </c>
      <c r="M466" s="28">
        <f t="shared" si="1843"/>
        <v>5500</v>
      </c>
      <c r="N466" s="28">
        <f t="shared" si="1843"/>
        <v>0</v>
      </c>
      <c r="O466" s="28">
        <f t="shared" si="1843"/>
        <v>5500</v>
      </c>
      <c r="P466" s="28">
        <f t="shared" si="1843"/>
        <v>0</v>
      </c>
      <c r="Q466" s="28">
        <f t="shared" si="1843"/>
        <v>5500</v>
      </c>
      <c r="R466" s="28">
        <f t="shared" si="1843"/>
        <v>0</v>
      </c>
      <c r="S466" s="28">
        <f t="shared" si="1843"/>
        <v>5500</v>
      </c>
      <c r="T466" s="28">
        <f t="shared" si="1843"/>
        <v>0</v>
      </c>
      <c r="U466" s="28">
        <f t="shared" si="1843"/>
        <v>5500</v>
      </c>
      <c r="V466" s="28">
        <f t="shared" si="1843"/>
        <v>5500</v>
      </c>
      <c r="W466" s="28">
        <f t="shared" si="1843"/>
        <v>0</v>
      </c>
      <c r="X466" s="28">
        <f t="shared" si="1843"/>
        <v>5500</v>
      </c>
      <c r="Y466" s="28">
        <f t="shared" si="1843"/>
        <v>0</v>
      </c>
      <c r="Z466" s="28">
        <f t="shared" si="1843"/>
        <v>5500</v>
      </c>
      <c r="AA466" s="28">
        <f t="shared" si="1844"/>
        <v>0</v>
      </c>
      <c r="AB466" s="28">
        <f t="shared" si="1844"/>
        <v>5500</v>
      </c>
      <c r="AC466" s="28">
        <f t="shared" si="1844"/>
        <v>0</v>
      </c>
      <c r="AD466" s="28">
        <f t="shared" si="1844"/>
        <v>5500</v>
      </c>
    </row>
    <row r="467" spans="1:30" outlineLevel="7" x14ac:dyDescent="0.2">
      <c r="A467" s="30" t="s">
        <v>186</v>
      </c>
      <c r="B467" s="30" t="s">
        <v>18</v>
      </c>
      <c r="C467" s="38" t="s">
        <v>19</v>
      </c>
      <c r="D467" s="32">
        <v>5500</v>
      </c>
      <c r="E467" s="32"/>
      <c r="F467" s="32">
        <f>SUM(D467:E467)</f>
        <v>5500</v>
      </c>
      <c r="G467" s="32">
        <f>800+100</f>
        <v>900</v>
      </c>
      <c r="H467" s="32">
        <f>SUM(F467:G467)</f>
        <v>6400</v>
      </c>
      <c r="I467" s="33"/>
      <c r="J467" s="32">
        <f>SUM(H467:I467)</f>
        <v>6400</v>
      </c>
      <c r="K467" s="32">
        <v>10500</v>
      </c>
      <c r="L467" s="32">
        <f>SUM(J467:K467)</f>
        <v>16900</v>
      </c>
      <c r="M467" s="34">
        <v>5500</v>
      </c>
      <c r="N467" s="32"/>
      <c r="O467" s="32">
        <f>SUM(M467:N467)</f>
        <v>5500</v>
      </c>
      <c r="P467" s="32"/>
      <c r="Q467" s="32">
        <f>SUM(O467:P467)</f>
        <v>5500</v>
      </c>
      <c r="R467" s="32"/>
      <c r="S467" s="32">
        <f>SUM(Q467:R467)</f>
        <v>5500</v>
      </c>
      <c r="T467" s="32"/>
      <c r="U467" s="32">
        <f>SUM(S467:T467)</f>
        <v>5500</v>
      </c>
      <c r="V467" s="34">
        <v>5500</v>
      </c>
      <c r="W467" s="32"/>
      <c r="X467" s="32">
        <f>SUM(V467:W467)</f>
        <v>5500</v>
      </c>
      <c r="Y467" s="32"/>
      <c r="Z467" s="32">
        <f>SUM(X467:Y467)</f>
        <v>5500</v>
      </c>
      <c r="AA467" s="32"/>
      <c r="AB467" s="32">
        <f>SUM(Z467:AA467)</f>
        <v>5500</v>
      </c>
      <c r="AC467" s="32"/>
      <c r="AD467" s="32">
        <f>SUM(AB467:AC467)</f>
        <v>5500</v>
      </c>
    </row>
    <row r="468" spans="1:30" ht="47.25" outlineLevel="7" x14ac:dyDescent="0.2">
      <c r="A468" s="26" t="s">
        <v>23</v>
      </c>
      <c r="B468" s="26"/>
      <c r="C468" s="27" t="s">
        <v>668</v>
      </c>
      <c r="D468" s="28">
        <f>D469+D474</f>
        <v>375936.9</v>
      </c>
      <c r="E468" s="28">
        <f t="shared" ref="E468:F468" si="1845">E469+E474</f>
        <v>-4231.4000000000005</v>
      </c>
      <c r="F468" s="28">
        <f t="shared" si="1845"/>
        <v>371705.5</v>
      </c>
      <c r="G468" s="28">
        <f t="shared" ref="G468:H468" si="1846">G469+G474</f>
        <v>15374.36822</v>
      </c>
      <c r="H468" s="28">
        <f t="shared" si="1846"/>
        <v>387079.86822</v>
      </c>
      <c r="I468" s="29">
        <f t="shared" ref="I468:J468" si="1847">I469+I474</f>
        <v>5474.9503400000003</v>
      </c>
      <c r="J468" s="28">
        <f t="shared" si="1847"/>
        <v>392554.81855999999</v>
      </c>
      <c r="K468" s="28">
        <f t="shared" ref="K468:L468" si="1848">K469+K474</f>
        <v>0</v>
      </c>
      <c r="L468" s="28">
        <f t="shared" si="1848"/>
        <v>392554.81855999999</v>
      </c>
      <c r="M468" s="28">
        <f t="shared" ref="M468:V468" si="1849">M469+M474</f>
        <v>375698.3</v>
      </c>
      <c r="N468" s="28">
        <f t="shared" ref="N468:P468" si="1850">N469+N474</f>
        <v>-4231.4000000000005</v>
      </c>
      <c r="O468" s="28">
        <f t="shared" ref="O468:R468" si="1851">O469+O474</f>
        <v>371466.9</v>
      </c>
      <c r="P468" s="28">
        <f t="shared" si="1850"/>
        <v>0</v>
      </c>
      <c r="Q468" s="28">
        <f t="shared" si="1851"/>
        <v>371466.9</v>
      </c>
      <c r="R468" s="28">
        <f t="shared" si="1851"/>
        <v>0</v>
      </c>
      <c r="S468" s="28">
        <f t="shared" ref="S468:T468" si="1852">S469+S474</f>
        <v>371466.9</v>
      </c>
      <c r="T468" s="28">
        <f t="shared" si="1852"/>
        <v>0</v>
      </c>
      <c r="U468" s="28">
        <f t="shared" ref="U468" si="1853">U469+U474</f>
        <v>371466.9</v>
      </c>
      <c r="V468" s="28">
        <f t="shared" si="1849"/>
        <v>375679.8</v>
      </c>
      <c r="W468" s="28">
        <f t="shared" ref="W468:Z468" si="1854">W469+W474</f>
        <v>-4231.4000000000005</v>
      </c>
      <c r="X468" s="28">
        <f t="shared" ref="X468" si="1855">X469+X474</f>
        <v>371448.4</v>
      </c>
      <c r="Y468" s="28">
        <f t="shared" si="1854"/>
        <v>0</v>
      </c>
      <c r="Z468" s="28">
        <f t="shared" si="1854"/>
        <v>371448.4</v>
      </c>
      <c r="AA468" s="28">
        <f t="shared" ref="AA468:AB468" si="1856">AA469+AA474</f>
        <v>0</v>
      </c>
      <c r="AB468" s="28">
        <f t="shared" si="1856"/>
        <v>371448.4</v>
      </c>
      <c r="AC468" s="28">
        <f t="shared" ref="AC468:AD468" si="1857">AC469+AC474</f>
        <v>0</v>
      </c>
      <c r="AD468" s="28">
        <f t="shared" si="1857"/>
        <v>371448.4</v>
      </c>
    </row>
    <row r="469" spans="1:30" ht="31.5" outlineLevel="7" x14ac:dyDescent="0.2">
      <c r="A469" s="26" t="s">
        <v>45</v>
      </c>
      <c r="B469" s="26"/>
      <c r="C469" s="27" t="s">
        <v>689</v>
      </c>
      <c r="D469" s="28">
        <f>D470</f>
        <v>1877.4</v>
      </c>
      <c r="E469" s="28">
        <f t="shared" ref="E469:L470" si="1858">E470</f>
        <v>0</v>
      </c>
      <c r="F469" s="28">
        <f t="shared" si="1858"/>
        <v>1877.4</v>
      </c>
      <c r="G469" s="28">
        <f t="shared" si="1858"/>
        <v>0</v>
      </c>
      <c r="H469" s="28">
        <f t="shared" si="1858"/>
        <v>1877.4</v>
      </c>
      <c r="I469" s="29">
        <f t="shared" si="1858"/>
        <v>0</v>
      </c>
      <c r="J469" s="28">
        <f t="shared" si="1858"/>
        <v>1877.4</v>
      </c>
      <c r="K469" s="28">
        <f t="shared" si="1858"/>
        <v>0</v>
      </c>
      <c r="L469" s="28">
        <f t="shared" si="1858"/>
        <v>1877.4</v>
      </c>
      <c r="M469" s="28">
        <f t="shared" ref="M469:V469" si="1859">M470</f>
        <v>1877.4</v>
      </c>
      <c r="N469" s="28">
        <f t="shared" ref="N469:T470" si="1860">N470</f>
        <v>0</v>
      </c>
      <c r="O469" s="28">
        <f t="shared" ref="O469:U470" si="1861">O470</f>
        <v>1877.4</v>
      </c>
      <c r="P469" s="28">
        <f t="shared" si="1860"/>
        <v>0</v>
      </c>
      <c r="Q469" s="28">
        <f t="shared" si="1861"/>
        <v>1877.4</v>
      </c>
      <c r="R469" s="28">
        <f t="shared" si="1860"/>
        <v>0</v>
      </c>
      <c r="S469" s="28">
        <f t="shared" si="1861"/>
        <v>1877.4</v>
      </c>
      <c r="T469" s="28">
        <f t="shared" si="1860"/>
        <v>0</v>
      </c>
      <c r="U469" s="28">
        <f t="shared" si="1861"/>
        <v>1877.4</v>
      </c>
      <c r="V469" s="28">
        <f t="shared" si="1859"/>
        <v>1877.4</v>
      </c>
      <c r="W469" s="28">
        <f t="shared" ref="W469:AC470" si="1862">W470</f>
        <v>0</v>
      </c>
      <c r="X469" s="28">
        <f t="shared" ref="X469:AD470" si="1863">X470</f>
        <v>1877.4</v>
      </c>
      <c r="Y469" s="28">
        <f t="shared" si="1862"/>
        <v>0</v>
      </c>
      <c r="Z469" s="28">
        <f t="shared" si="1863"/>
        <v>1877.4</v>
      </c>
      <c r="AA469" s="28">
        <f t="shared" si="1862"/>
        <v>0</v>
      </c>
      <c r="AB469" s="28">
        <f t="shared" si="1863"/>
        <v>1877.4</v>
      </c>
      <c r="AC469" s="28">
        <f t="shared" si="1862"/>
        <v>0</v>
      </c>
      <c r="AD469" s="28">
        <f t="shared" si="1863"/>
        <v>1877.4</v>
      </c>
    </row>
    <row r="470" spans="1:30" ht="47.25" outlineLevel="5" x14ac:dyDescent="0.2">
      <c r="A470" s="26" t="s">
        <v>46</v>
      </c>
      <c r="B470" s="26"/>
      <c r="C470" s="27" t="s">
        <v>679</v>
      </c>
      <c r="D470" s="28">
        <f>D471</f>
        <v>1877.4</v>
      </c>
      <c r="E470" s="28">
        <f t="shared" si="1858"/>
        <v>0</v>
      </c>
      <c r="F470" s="28">
        <f t="shared" si="1858"/>
        <v>1877.4</v>
      </c>
      <c r="G470" s="28">
        <f t="shared" si="1858"/>
        <v>0</v>
      </c>
      <c r="H470" s="28">
        <f t="shared" si="1858"/>
        <v>1877.4</v>
      </c>
      <c r="I470" s="29">
        <f t="shared" si="1858"/>
        <v>0</v>
      </c>
      <c r="J470" s="28">
        <f t="shared" si="1858"/>
        <v>1877.4</v>
      </c>
      <c r="K470" s="28">
        <f t="shared" si="1858"/>
        <v>0</v>
      </c>
      <c r="L470" s="28">
        <f t="shared" si="1858"/>
        <v>1877.4</v>
      </c>
      <c r="M470" s="28">
        <f>M471</f>
        <v>1877.4</v>
      </c>
      <c r="N470" s="28">
        <f t="shared" si="1860"/>
        <v>0</v>
      </c>
      <c r="O470" s="28">
        <f t="shared" si="1861"/>
        <v>1877.4</v>
      </c>
      <c r="P470" s="28">
        <f t="shared" si="1860"/>
        <v>0</v>
      </c>
      <c r="Q470" s="28">
        <f t="shared" si="1861"/>
        <v>1877.4</v>
      </c>
      <c r="R470" s="28">
        <f t="shared" si="1860"/>
        <v>0</v>
      </c>
      <c r="S470" s="28">
        <f t="shared" si="1861"/>
        <v>1877.4</v>
      </c>
      <c r="T470" s="28">
        <f t="shared" si="1860"/>
        <v>0</v>
      </c>
      <c r="U470" s="28">
        <f t="shared" si="1861"/>
        <v>1877.4</v>
      </c>
      <c r="V470" s="28">
        <f>V471</f>
        <v>1877.4</v>
      </c>
      <c r="W470" s="28">
        <f t="shared" si="1862"/>
        <v>0</v>
      </c>
      <c r="X470" s="28">
        <f t="shared" si="1863"/>
        <v>1877.4</v>
      </c>
      <c r="Y470" s="28">
        <f t="shared" si="1862"/>
        <v>0</v>
      </c>
      <c r="Z470" s="28">
        <f t="shared" si="1863"/>
        <v>1877.4</v>
      </c>
      <c r="AA470" s="28">
        <f t="shared" si="1862"/>
        <v>0</v>
      </c>
      <c r="AB470" s="28">
        <f t="shared" si="1863"/>
        <v>1877.4</v>
      </c>
      <c r="AC470" s="28">
        <f t="shared" si="1862"/>
        <v>0</v>
      </c>
      <c r="AD470" s="28">
        <f t="shared" si="1863"/>
        <v>1877.4</v>
      </c>
    </row>
    <row r="471" spans="1:30" ht="19.5" customHeight="1" outlineLevel="7" x14ac:dyDescent="0.2">
      <c r="A471" s="26" t="s">
        <v>47</v>
      </c>
      <c r="B471" s="26"/>
      <c r="C471" s="27" t="s">
        <v>48</v>
      </c>
      <c r="D471" s="28">
        <f>D472+D473</f>
        <v>1877.4</v>
      </c>
      <c r="E471" s="28">
        <f t="shared" ref="E471:F471" si="1864">E472+E473</f>
        <v>0</v>
      </c>
      <c r="F471" s="28">
        <f t="shared" si="1864"/>
        <v>1877.4</v>
      </c>
      <c r="G471" s="28">
        <f t="shared" ref="G471:H471" si="1865">G472+G473</f>
        <v>0</v>
      </c>
      <c r="H471" s="28">
        <f t="shared" si="1865"/>
        <v>1877.4</v>
      </c>
      <c r="I471" s="29">
        <f t="shared" ref="I471:J471" si="1866">I472+I473</f>
        <v>0</v>
      </c>
      <c r="J471" s="28">
        <f t="shared" si="1866"/>
        <v>1877.4</v>
      </c>
      <c r="K471" s="28">
        <f t="shared" ref="K471:L471" si="1867">K472+K473</f>
        <v>0</v>
      </c>
      <c r="L471" s="28">
        <f t="shared" si="1867"/>
        <v>1877.4</v>
      </c>
      <c r="M471" s="28">
        <f>M472+M473</f>
        <v>1877.4</v>
      </c>
      <c r="N471" s="28">
        <f t="shared" ref="N471:P471" si="1868">N472+N473</f>
        <v>0</v>
      </c>
      <c r="O471" s="28">
        <f t="shared" ref="O471:R471" si="1869">O472+O473</f>
        <v>1877.4</v>
      </c>
      <c r="P471" s="28">
        <f t="shared" si="1868"/>
        <v>0</v>
      </c>
      <c r="Q471" s="28">
        <f t="shared" si="1869"/>
        <v>1877.4</v>
      </c>
      <c r="R471" s="28">
        <f t="shared" si="1869"/>
        <v>0</v>
      </c>
      <c r="S471" s="28">
        <f t="shared" ref="S471:T471" si="1870">S472+S473</f>
        <v>1877.4</v>
      </c>
      <c r="T471" s="28">
        <f t="shared" si="1870"/>
        <v>0</v>
      </c>
      <c r="U471" s="28">
        <f t="shared" ref="U471" si="1871">U472+U473</f>
        <v>1877.4</v>
      </c>
      <c r="V471" s="28">
        <f>V472+V473</f>
        <v>1877.4</v>
      </c>
      <c r="W471" s="28">
        <f t="shared" ref="W471:Y471" si="1872">W472+W473</f>
        <v>0</v>
      </c>
      <c r="X471" s="28">
        <f t="shared" ref="X471:AA471" si="1873">X472+X473</f>
        <v>1877.4</v>
      </c>
      <c r="Y471" s="28">
        <f t="shared" si="1872"/>
        <v>0</v>
      </c>
      <c r="Z471" s="28">
        <f t="shared" si="1873"/>
        <v>1877.4</v>
      </c>
      <c r="AA471" s="28">
        <f t="shared" si="1873"/>
        <v>0</v>
      </c>
      <c r="AB471" s="28">
        <f t="shared" ref="AB471:AC471" si="1874">AB472+AB473</f>
        <v>1877.4</v>
      </c>
      <c r="AC471" s="28">
        <f t="shared" si="1874"/>
        <v>0</v>
      </c>
      <c r="AD471" s="28">
        <f t="shared" ref="AD471" si="1875">AD472+AD473</f>
        <v>1877.4</v>
      </c>
    </row>
    <row r="472" spans="1:30" ht="47.25" outlineLevel="7" x14ac:dyDescent="0.2">
      <c r="A472" s="30" t="s">
        <v>47</v>
      </c>
      <c r="B472" s="30" t="s">
        <v>3</v>
      </c>
      <c r="C472" s="38" t="s">
        <v>4</v>
      </c>
      <c r="D472" s="51">
        <f>806.2-5.2</f>
        <v>801</v>
      </c>
      <c r="E472" s="32"/>
      <c r="F472" s="32">
        <f t="shared" ref="F472:F473" si="1876">SUM(D472:E472)</f>
        <v>801</v>
      </c>
      <c r="G472" s="32"/>
      <c r="H472" s="32">
        <f t="shared" ref="H472:H473" si="1877">SUM(F472:G472)</f>
        <v>801</v>
      </c>
      <c r="I472" s="33"/>
      <c r="J472" s="32">
        <f t="shared" ref="J472:J473" si="1878">SUM(H472:I472)</f>
        <v>801</v>
      </c>
      <c r="K472" s="32"/>
      <c r="L472" s="32">
        <f t="shared" ref="L472:L473" si="1879">SUM(J472:K472)</f>
        <v>801</v>
      </c>
      <c r="M472" s="51">
        <f t="shared" ref="M472:V472" si="1880">806.2-5.2</f>
        <v>801</v>
      </c>
      <c r="N472" s="32"/>
      <c r="O472" s="32">
        <f t="shared" ref="O472:O473" si="1881">SUM(M472:N472)</f>
        <v>801</v>
      </c>
      <c r="P472" s="32"/>
      <c r="Q472" s="32">
        <f t="shared" ref="Q472:Q473" si="1882">SUM(O472:P472)</f>
        <v>801</v>
      </c>
      <c r="R472" s="32"/>
      <c r="S472" s="32">
        <f t="shared" ref="S472:S473" si="1883">SUM(Q472:R472)</f>
        <v>801</v>
      </c>
      <c r="T472" s="32"/>
      <c r="U472" s="32">
        <f t="shared" ref="U472:U473" si="1884">SUM(S472:T472)</f>
        <v>801</v>
      </c>
      <c r="V472" s="51">
        <f t="shared" si="1880"/>
        <v>801</v>
      </c>
      <c r="W472" s="32"/>
      <c r="X472" s="32">
        <f t="shared" ref="X472:X473" si="1885">SUM(V472:W472)</f>
        <v>801</v>
      </c>
      <c r="Y472" s="32"/>
      <c r="Z472" s="32">
        <f t="shared" ref="Z472:Z473" si="1886">SUM(X472:Y472)</f>
        <v>801</v>
      </c>
      <c r="AA472" s="32"/>
      <c r="AB472" s="32">
        <f t="shared" ref="AB472:AB473" si="1887">SUM(Z472:AA472)</f>
        <v>801</v>
      </c>
      <c r="AC472" s="32"/>
      <c r="AD472" s="32">
        <f t="shared" ref="AD472:AD473" si="1888">SUM(AB472:AC472)</f>
        <v>801</v>
      </c>
    </row>
    <row r="473" spans="1:30" ht="31.5" outlineLevel="7" x14ac:dyDescent="0.2">
      <c r="A473" s="30" t="s">
        <v>47</v>
      </c>
      <c r="B473" s="30" t="s">
        <v>6</v>
      </c>
      <c r="C473" s="38" t="s">
        <v>7</v>
      </c>
      <c r="D473" s="51">
        <f>1071.2+5.2</f>
        <v>1076.4000000000001</v>
      </c>
      <c r="E473" s="32"/>
      <c r="F473" s="32">
        <f t="shared" si="1876"/>
        <v>1076.4000000000001</v>
      </c>
      <c r="G473" s="32"/>
      <c r="H473" s="32">
        <f t="shared" si="1877"/>
        <v>1076.4000000000001</v>
      </c>
      <c r="I473" s="33"/>
      <c r="J473" s="32">
        <f t="shared" si="1878"/>
        <v>1076.4000000000001</v>
      </c>
      <c r="K473" s="32"/>
      <c r="L473" s="32">
        <f t="shared" si="1879"/>
        <v>1076.4000000000001</v>
      </c>
      <c r="M473" s="51">
        <f t="shared" ref="M473:V473" si="1889">1071.2+5.2</f>
        <v>1076.4000000000001</v>
      </c>
      <c r="N473" s="32"/>
      <c r="O473" s="32">
        <f t="shared" si="1881"/>
        <v>1076.4000000000001</v>
      </c>
      <c r="P473" s="32"/>
      <c r="Q473" s="32">
        <f t="shared" si="1882"/>
        <v>1076.4000000000001</v>
      </c>
      <c r="R473" s="32"/>
      <c r="S473" s="32">
        <f t="shared" si="1883"/>
        <v>1076.4000000000001</v>
      </c>
      <c r="T473" s="32"/>
      <c r="U473" s="32">
        <f t="shared" si="1884"/>
        <v>1076.4000000000001</v>
      </c>
      <c r="V473" s="51">
        <f t="shared" si="1889"/>
        <v>1076.4000000000001</v>
      </c>
      <c r="W473" s="32"/>
      <c r="X473" s="32">
        <f t="shared" si="1885"/>
        <v>1076.4000000000001</v>
      </c>
      <c r="Y473" s="32"/>
      <c r="Z473" s="32">
        <f t="shared" si="1886"/>
        <v>1076.4000000000001</v>
      </c>
      <c r="AA473" s="32"/>
      <c r="AB473" s="32">
        <f t="shared" si="1887"/>
        <v>1076.4000000000001</v>
      </c>
      <c r="AC473" s="32"/>
      <c r="AD473" s="32">
        <f t="shared" si="1888"/>
        <v>1076.4000000000001</v>
      </c>
    </row>
    <row r="474" spans="1:30" ht="47.25" outlineLevel="4" x14ac:dyDescent="0.2">
      <c r="A474" s="26" t="s">
        <v>24</v>
      </c>
      <c r="B474" s="26"/>
      <c r="C474" s="27" t="s">
        <v>669</v>
      </c>
      <c r="D474" s="28">
        <f>D475+D513+D520</f>
        <v>374059.5</v>
      </c>
      <c r="E474" s="28">
        <f t="shared" ref="E474:F474" si="1890">E475+E513+E520</f>
        <v>-4231.4000000000005</v>
      </c>
      <c r="F474" s="28">
        <f t="shared" si="1890"/>
        <v>369828.1</v>
      </c>
      <c r="G474" s="28">
        <f t="shared" ref="G474:H474" si="1891">G475+G513+G520</f>
        <v>15374.36822</v>
      </c>
      <c r="H474" s="28">
        <f t="shared" si="1891"/>
        <v>385202.46821999998</v>
      </c>
      <c r="I474" s="29">
        <f t="shared" ref="I474:J474" si="1892">I475+I513+I520</f>
        <v>5474.9503400000003</v>
      </c>
      <c r="J474" s="28">
        <f t="shared" si="1892"/>
        <v>390677.41855999996</v>
      </c>
      <c r="K474" s="28">
        <f t="shared" ref="K474:L474" si="1893">K475+K513+K520</f>
        <v>0</v>
      </c>
      <c r="L474" s="28">
        <f t="shared" si="1893"/>
        <v>390677.41855999996</v>
      </c>
      <c r="M474" s="28">
        <f>M475+M513+M520</f>
        <v>373820.89999999997</v>
      </c>
      <c r="N474" s="28">
        <f t="shared" ref="N474:P474" si="1894">N475+N513+N520</f>
        <v>-4231.4000000000005</v>
      </c>
      <c r="O474" s="28">
        <f t="shared" ref="O474:R474" si="1895">O475+O513+O520</f>
        <v>369589.5</v>
      </c>
      <c r="P474" s="28">
        <f t="shared" si="1894"/>
        <v>0</v>
      </c>
      <c r="Q474" s="28">
        <f t="shared" si="1895"/>
        <v>369589.5</v>
      </c>
      <c r="R474" s="28">
        <f t="shared" si="1895"/>
        <v>0</v>
      </c>
      <c r="S474" s="28">
        <f t="shared" ref="S474:T474" si="1896">S475+S513+S520</f>
        <v>369589.5</v>
      </c>
      <c r="T474" s="28">
        <f t="shared" si="1896"/>
        <v>0</v>
      </c>
      <c r="U474" s="28">
        <f t="shared" ref="U474" si="1897">U475+U513+U520</f>
        <v>369589.5</v>
      </c>
      <c r="V474" s="28">
        <f>V475+V513+V520</f>
        <v>373802.39999999997</v>
      </c>
      <c r="W474" s="28">
        <f t="shared" ref="W474:Y474" si="1898">W475+W513+W520</f>
        <v>-4231.4000000000005</v>
      </c>
      <c r="X474" s="28">
        <f t="shared" ref="X474:AA474" si="1899">X475+X513+X520</f>
        <v>369571</v>
      </c>
      <c r="Y474" s="28">
        <f t="shared" si="1898"/>
        <v>0</v>
      </c>
      <c r="Z474" s="28">
        <f t="shared" si="1899"/>
        <v>369571</v>
      </c>
      <c r="AA474" s="28">
        <f t="shared" si="1899"/>
        <v>0</v>
      </c>
      <c r="AB474" s="28">
        <f t="shared" ref="AB474:AC474" si="1900">AB475+AB513+AB520</f>
        <v>369571</v>
      </c>
      <c r="AC474" s="28">
        <f t="shared" si="1900"/>
        <v>0</v>
      </c>
      <c r="AD474" s="28">
        <f t="shared" ref="AD474" si="1901">AD475+AD513+AD520</f>
        <v>369571</v>
      </c>
    </row>
    <row r="475" spans="1:30" ht="31.5" outlineLevel="5" x14ac:dyDescent="0.2">
      <c r="A475" s="26" t="s">
        <v>25</v>
      </c>
      <c r="B475" s="26"/>
      <c r="C475" s="27" t="s">
        <v>26</v>
      </c>
      <c r="D475" s="28">
        <f>D476+D483+D493+D497+D499+D502+D505+D481+D485+D489+D491+D495+D509+D511+D507</f>
        <v>183373.09999999998</v>
      </c>
      <c r="E475" s="28">
        <f t="shared" ref="E475" si="1902">E476+E483+E493+E497+E499+E502+E505+E481+E485+E489+E491+E495+E509+E511+E507</f>
        <v>-3460.3</v>
      </c>
      <c r="F475" s="28">
        <f>F476+F483+F493+F497+F499+F502+F505+F481+F485+F489+F491+F495+F509+F511+F507+F487</f>
        <v>179912.8</v>
      </c>
      <c r="G475" s="28">
        <f t="shared" ref="G475:Z475" si="1903">G476+G483+G493+G497+G499+G502+G505+G481+G485+G489+G491+G495+G509+G511+G507+G487</f>
        <v>15374.36822</v>
      </c>
      <c r="H475" s="28">
        <f t="shared" si="1903"/>
        <v>195287.16821999999</v>
      </c>
      <c r="I475" s="29">
        <f t="shared" ref="I475:J475" si="1904">I476+I483+I493+I497+I499+I502+I505+I481+I485+I489+I491+I495+I509+I511+I507+I487</f>
        <v>3521.6790000000001</v>
      </c>
      <c r="J475" s="28">
        <f t="shared" si="1904"/>
        <v>198808.84721999997</v>
      </c>
      <c r="K475" s="28">
        <f t="shared" ref="K475:L475" si="1905">K476+K483+K493+K497+K499+K502+K505+K481+K485+K489+K491+K495+K509+K511+K507+K487</f>
        <v>0</v>
      </c>
      <c r="L475" s="28">
        <f t="shared" si="1905"/>
        <v>198808.84721999997</v>
      </c>
      <c r="M475" s="28">
        <f t="shared" si="1903"/>
        <v>183186.79999999996</v>
      </c>
      <c r="N475" s="28">
        <f t="shared" si="1903"/>
        <v>-3460.3</v>
      </c>
      <c r="O475" s="28">
        <f t="shared" si="1903"/>
        <v>179726.49999999997</v>
      </c>
      <c r="P475" s="28">
        <f t="shared" si="1903"/>
        <v>0</v>
      </c>
      <c r="Q475" s="28">
        <f t="shared" si="1903"/>
        <v>179726.49999999997</v>
      </c>
      <c r="R475" s="28">
        <f t="shared" ref="R475:S475" si="1906">R476+R483+R493+R497+R499+R502+R505+R481+R485+R489+R491+R495+R509+R511+R507+R487</f>
        <v>0</v>
      </c>
      <c r="S475" s="28">
        <f t="shared" si="1906"/>
        <v>179726.49999999997</v>
      </c>
      <c r="T475" s="28">
        <f t="shared" ref="T475:U475" si="1907">T476+T483+T493+T497+T499+T502+T505+T481+T485+T489+T491+T495+T509+T511+T507+T487</f>
        <v>0</v>
      </c>
      <c r="U475" s="28">
        <f t="shared" si="1907"/>
        <v>179726.49999999997</v>
      </c>
      <c r="V475" s="28">
        <f t="shared" si="1903"/>
        <v>183168.19999999995</v>
      </c>
      <c r="W475" s="28">
        <f t="shared" si="1903"/>
        <v>-3460.3</v>
      </c>
      <c r="X475" s="28">
        <f t="shared" si="1903"/>
        <v>179707.89999999997</v>
      </c>
      <c r="Y475" s="28">
        <f t="shared" si="1903"/>
        <v>0</v>
      </c>
      <c r="Z475" s="28">
        <f t="shared" si="1903"/>
        <v>179707.89999999997</v>
      </c>
      <c r="AA475" s="28">
        <f t="shared" ref="AA475:AB475" si="1908">AA476+AA483+AA493+AA497+AA499+AA502+AA505+AA481+AA485+AA489+AA491+AA495+AA509+AA511+AA507+AA487</f>
        <v>0</v>
      </c>
      <c r="AB475" s="28">
        <f t="shared" si="1908"/>
        <v>179707.89999999997</v>
      </c>
      <c r="AC475" s="28">
        <f t="shared" ref="AC475:AD475" si="1909">AC476+AC483+AC493+AC497+AC499+AC502+AC505+AC481+AC485+AC489+AC491+AC495+AC509+AC511+AC507+AC487</f>
        <v>0</v>
      </c>
      <c r="AD475" s="28">
        <f t="shared" si="1909"/>
        <v>179707.89999999997</v>
      </c>
    </row>
    <row r="476" spans="1:30" outlineLevel="7" x14ac:dyDescent="0.2">
      <c r="A476" s="26" t="s">
        <v>27</v>
      </c>
      <c r="B476" s="26"/>
      <c r="C476" s="27" t="s">
        <v>28</v>
      </c>
      <c r="D476" s="28">
        <f>D477+D478+D479+D480</f>
        <v>134950.79999999999</v>
      </c>
      <c r="E476" s="28">
        <f t="shared" ref="E476:F476" si="1910">E477+E478+E479+E480</f>
        <v>-3460.3</v>
      </c>
      <c r="F476" s="28">
        <f t="shared" si="1910"/>
        <v>131490.5</v>
      </c>
      <c r="G476" s="28">
        <f t="shared" ref="G476:H476" si="1911">G477+G478+G479+G480</f>
        <v>0</v>
      </c>
      <c r="H476" s="28">
        <f t="shared" si="1911"/>
        <v>131490.5</v>
      </c>
      <c r="I476" s="29">
        <f t="shared" ref="I476:J476" si="1912">I477+I478+I479+I480</f>
        <v>0</v>
      </c>
      <c r="J476" s="28">
        <f t="shared" si="1912"/>
        <v>131490.5</v>
      </c>
      <c r="K476" s="28">
        <f t="shared" ref="K476:L476" si="1913">K477+K478+K479+K480</f>
        <v>0</v>
      </c>
      <c r="L476" s="28">
        <f t="shared" si="1913"/>
        <v>131490.5</v>
      </c>
      <c r="M476" s="28">
        <f t="shared" ref="M476:V476" si="1914">M477+M478+M479+M480</f>
        <v>134190.79999999999</v>
      </c>
      <c r="N476" s="28">
        <f t="shared" ref="N476:P476" si="1915">N477+N478+N479+N480</f>
        <v>-3460.3</v>
      </c>
      <c r="O476" s="28">
        <f t="shared" ref="O476:R476" si="1916">O477+O478+O479+O480</f>
        <v>130730.5</v>
      </c>
      <c r="P476" s="28">
        <f t="shared" si="1915"/>
        <v>0</v>
      </c>
      <c r="Q476" s="28">
        <f t="shared" si="1916"/>
        <v>130730.5</v>
      </c>
      <c r="R476" s="28">
        <f t="shared" si="1916"/>
        <v>0</v>
      </c>
      <c r="S476" s="28">
        <f t="shared" ref="S476:T476" si="1917">S477+S478+S479+S480</f>
        <v>130730.5</v>
      </c>
      <c r="T476" s="28">
        <f t="shared" si="1917"/>
        <v>0</v>
      </c>
      <c r="U476" s="28">
        <f t="shared" ref="U476" si="1918">U477+U478+U479+U480</f>
        <v>130730.5</v>
      </c>
      <c r="V476" s="28">
        <f t="shared" si="1914"/>
        <v>134190.79999999999</v>
      </c>
      <c r="W476" s="28">
        <f t="shared" ref="W476:Z476" si="1919">W477+W478+W479+W480</f>
        <v>-3460.3</v>
      </c>
      <c r="X476" s="28">
        <f t="shared" ref="X476" si="1920">X477+X478+X479+X480</f>
        <v>130730.5</v>
      </c>
      <c r="Y476" s="28">
        <f t="shared" si="1919"/>
        <v>0</v>
      </c>
      <c r="Z476" s="28">
        <f t="shared" si="1919"/>
        <v>130730.5</v>
      </c>
      <c r="AA476" s="28">
        <f t="shared" ref="AA476:AB476" si="1921">AA477+AA478+AA479+AA480</f>
        <v>0</v>
      </c>
      <c r="AB476" s="28">
        <f t="shared" si="1921"/>
        <v>130730.5</v>
      </c>
      <c r="AC476" s="28">
        <f t="shared" ref="AC476:AD476" si="1922">AC477+AC478+AC479+AC480</f>
        <v>0</v>
      </c>
      <c r="AD476" s="28">
        <f t="shared" si="1922"/>
        <v>130730.5</v>
      </c>
    </row>
    <row r="477" spans="1:30" ht="47.25" outlineLevel="5" x14ac:dyDescent="0.2">
      <c r="A477" s="30" t="s">
        <v>27</v>
      </c>
      <c r="B477" s="30" t="s">
        <v>3</v>
      </c>
      <c r="C477" s="38" t="s">
        <v>4</v>
      </c>
      <c r="D477" s="32">
        <v>123393.3</v>
      </c>
      <c r="E477" s="32">
        <f>-1034.9-2425.4</f>
        <v>-3460.3</v>
      </c>
      <c r="F477" s="32">
        <f t="shared" ref="F477:F480" si="1923">SUM(D477:E477)</f>
        <v>119933</v>
      </c>
      <c r="G477" s="32"/>
      <c r="H477" s="32">
        <f t="shared" ref="H477:H480" si="1924">SUM(F477:G477)</f>
        <v>119933</v>
      </c>
      <c r="I477" s="33"/>
      <c r="J477" s="32">
        <f t="shared" ref="J477:J480" si="1925">SUM(H477:I477)</f>
        <v>119933</v>
      </c>
      <c r="K477" s="32"/>
      <c r="L477" s="32">
        <f t="shared" ref="L477:L480" si="1926">SUM(J477:K477)</f>
        <v>119933</v>
      </c>
      <c r="M477" s="34">
        <v>123393.3</v>
      </c>
      <c r="N477" s="32">
        <f>-1034.9-2425.4</f>
        <v>-3460.3</v>
      </c>
      <c r="O477" s="32">
        <f t="shared" ref="O477:O480" si="1927">SUM(M477:N477)</f>
        <v>119933</v>
      </c>
      <c r="P477" s="32"/>
      <c r="Q477" s="32">
        <f t="shared" ref="Q477:Q480" si="1928">SUM(O477:P477)</f>
        <v>119933</v>
      </c>
      <c r="R477" s="32"/>
      <c r="S477" s="32">
        <f t="shared" ref="S477:S480" si="1929">SUM(Q477:R477)</f>
        <v>119933</v>
      </c>
      <c r="T477" s="32"/>
      <c r="U477" s="32">
        <f t="shared" ref="U477:U480" si="1930">SUM(S477:T477)</f>
        <v>119933</v>
      </c>
      <c r="V477" s="34">
        <v>123393.3</v>
      </c>
      <c r="W477" s="32">
        <f>-1034.9-2425.4</f>
        <v>-3460.3</v>
      </c>
      <c r="X477" s="32">
        <f t="shared" ref="X477:X480" si="1931">SUM(V477:W477)</f>
        <v>119933</v>
      </c>
      <c r="Y477" s="32"/>
      <c r="Z477" s="32">
        <f t="shared" ref="Z477:Z480" si="1932">SUM(X477:Y477)</f>
        <v>119933</v>
      </c>
      <c r="AA477" s="32"/>
      <c r="AB477" s="32">
        <f t="shared" ref="AB477:AB480" si="1933">SUM(Z477:AA477)</f>
        <v>119933</v>
      </c>
      <c r="AC477" s="32"/>
      <c r="AD477" s="32">
        <f t="shared" ref="AD477:AD480" si="1934">SUM(AB477:AC477)</f>
        <v>119933</v>
      </c>
    </row>
    <row r="478" spans="1:30" ht="31.5" outlineLevel="7" x14ac:dyDescent="0.2">
      <c r="A478" s="30" t="s">
        <v>27</v>
      </c>
      <c r="B478" s="30" t="s">
        <v>6</v>
      </c>
      <c r="C478" s="38" t="s">
        <v>7</v>
      </c>
      <c r="D478" s="32">
        <v>10190.200000000001</v>
      </c>
      <c r="E478" s="32"/>
      <c r="F478" s="32">
        <f t="shared" si="1923"/>
        <v>10190.200000000001</v>
      </c>
      <c r="G478" s="32"/>
      <c r="H478" s="32">
        <f t="shared" si="1924"/>
        <v>10190.200000000001</v>
      </c>
      <c r="I478" s="33"/>
      <c r="J478" s="32">
        <f t="shared" si="1925"/>
        <v>10190.200000000001</v>
      </c>
      <c r="K478" s="32"/>
      <c r="L478" s="32">
        <f t="shared" si="1926"/>
        <v>10190.200000000001</v>
      </c>
      <c r="M478" s="34">
        <v>10190.200000000001</v>
      </c>
      <c r="N478" s="32"/>
      <c r="O478" s="32">
        <f t="shared" si="1927"/>
        <v>10190.200000000001</v>
      </c>
      <c r="P478" s="32"/>
      <c r="Q478" s="32">
        <f t="shared" si="1928"/>
        <v>10190.200000000001</v>
      </c>
      <c r="R478" s="32"/>
      <c r="S478" s="32">
        <f t="shared" si="1929"/>
        <v>10190.200000000001</v>
      </c>
      <c r="T478" s="32"/>
      <c r="U478" s="32">
        <f t="shared" si="1930"/>
        <v>10190.200000000001</v>
      </c>
      <c r="V478" s="34">
        <v>10190.200000000001</v>
      </c>
      <c r="W478" s="32"/>
      <c r="X478" s="32">
        <f t="shared" si="1931"/>
        <v>10190.200000000001</v>
      </c>
      <c r="Y478" s="32"/>
      <c r="Z478" s="32">
        <f t="shared" si="1932"/>
        <v>10190.200000000001</v>
      </c>
      <c r="AA478" s="32"/>
      <c r="AB478" s="32">
        <f t="shared" si="1933"/>
        <v>10190.200000000001</v>
      </c>
      <c r="AC478" s="32"/>
      <c r="AD478" s="32">
        <f t="shared" si="1934"/>
        <v>10190.200000000001</v>
      </c>
    </row>
    <row r="479" spans="1:30" ht="31.5" outlineLevel="3" x14ac:dyDescent="0.2">
      <c r="A479" s="30" t="s">
        <v>27</v>
      </c>
      <c r="B479" s="30" t="s">
        <v>41</v>
      </c>
      <c r="C479" s="38" t="s">
        <v>42</v>
      </c>
      <c r="D479" s="32">
        <v>1020</v>
      </c>
      <c r="E479" s="32"/>
      <c r="F479" s="32">
        <f t="shared" si="1923"/>
        <v>1020</v>
      </c>
      <c r="G479" s="32"/>
      <c r="H479" s="32">
        <f t="shared" si="1924"/>
        <v>1020</v>
      </c>
      <c r="I479" s="33"/>
      <c r="J479" s="32">
        <f t="shared" si="1925"/>
        <v>1020</v>
      </c>
      <c r="K479" s="32"/>
      <c r="L479" s="32">
        <f t="shared" si="1926"/>
        <v>1020</v>
      </c>
      <c r="M479" s="34">
        <v>260</v>
      </c>
      <c r="N479" s="32"/>
      <c r="O479" s="32">
        <f t="shared" si="1927"/>
        <v>260</v>
      </c>
      <c r="P479" s="32"/>
      <c r="Q479" s="32">
        <f t="shared" si="1928"/>
        <v>260</v>
      </c>
      <c r="R479" s="32"/>
      <c r="S479" s="32">
        <f t="shared" si="1929"/>
        <v>260</v>
      </c>
      <c r="T479" s="32"/>
      <c r="U479" s="32">
        <f t="shared" si="1930"/>
        <v>260</v>
      </c>
      <c r="V479" s="34">
        <v>260</v>
      </c>
      <c r="W479" s="32"/>
      <c r="X479" s="32">
        <f t="shared" si="1931"/>
        <v>260</v>
      </c>
      <c r="Y479" s="32"/>
      <c r="Z479" s="32">
        <f t="shared" si="1932"/>
        <v>260</v>
      </c>
      <c r="AA479" s="32"/>
      <c r="AB479" s="32">
        <f t="shared" si="1933"/>
        <v>260</v>
      </c>
      <c r="AC479" s="32"/>
      <c r="AD479" s="32">
        <f t="shared" si="1934"/>
        <v>260</v>
      </c>
    </row>
    <row r="480" spans="1:30" outlineLevel="4" x14ac:dyDescent="0.2">
      <c r="A480" s="30" t="s">
        <v>27</v>
      </c>
      <c r="B480" s="30" t="s">
        <v>14</v>
      </c>
      <c r="C480" s="38" t="s">
        <v>15</v>
      </c>
      <c r="D480" s="32">
        <v>347.3</v>
      </c>
      <c r="E480" s="32"/>
      <c r="F480" s="32">
        <f t="shared" si="1923"/>
        <v>347.3</v>
      </c>
      <c r="G480" s="32"/>
      <c r="H480" s="32">
        <f t="shared" si="1924"/>
        <v>347.3</v>
      </c>
      <c r="I480" s="33"/>
      <c r="J480" s="32">
        <f t="shared" si="1925"/>
        <v>347.3</v>
      </c>
      <c r="K480" s="32"/>
      <c r="L480" s="32">
        <f t="shared" si="1926"/>
        <v>347.3</v>
      </c>
      <c r="M480" s="34">
        <v>347.3</v>
      </c>
      <c r="N480" s="32"/>
      <c r="O480" s="32">
        <f t="shared" si="1927"/>
        <v>347.3</v>
      </c>
      <c r="P480" s="32"/>
      <c r="Q480" s="32">
        <f t="shared" si="1928"/>
        <v>347.3</v>
      </c>
      <c r="R480" s="32"/>
      <c r="S480" s="32">
        <f t="shared" si="1929"/>
        <v>347.3</v>
      </c>
      <c r="T480" s="32"/>
      <c r="U480" s="32">
        <f t="shared" si="1930"/>
        <v>347.3</v>
      </c>
      <c r="V480" s="34">
        <v>347.3</v>
      </c>
      <c r="W480" s="32"/>
      <c r="X480" s="32">
        <f t="shared" si="1931"/>
        <v>347.3</v>
      </c>
      <c r="Y480" s="32"/>
      <c r="Z480" s="32">
        <f t="shared" si="1932"/>
        <v>347.3</v>
      </c>
      <c r="AA480" s="32"/>
      <c r="AB480" s="32">
        <f t="shared" si="1933"/>
        <v>347.3</v>
      </c>
      <c r="AC480" s="32"/>
      <c r="AD480" s="32">
        <f t="shared" si="1934"/>
        <v>347.3</v>
      </c>
    </row>
    <row r="481" spans="1:30" ht="33" customHeight="1" outlineLevel="5" x14ac:dyDescent="0.2">
      <c r="A481" s="26" t="s">
        <v>49</v>
      </c>
      <c r="B481" s="26"/>
      <c r="C481" s="27" t="s">
        <v>13</v>
      </c>
      <c r="D481" s="28">
        <f>D482</f>
        <v>7100</v>
      </c>
      <c r="E481" s="28">
        <f t="shared" ref="E481:L481" si="1935">E482</f>
        <v>0</v>
      </c>
      <c r="F481" s="28">
        <f t="shared" si="1935"/>
        <v>7100</v>
      </c>
      <c r="G481" s="28">
        <f t="shared" si="1935"/>
        <v>0</v>
      </c>
      <c r="H481" s="28">
        <f t="shared" si="1935"/>
        <v>7100</v>
      </c>
      <c r="I481" s="29">
        <f t="shared" si="1935"/>
        <v>0</v>
      </c>
      <c r="J481" s="28">
        <f t="shared" si="1935"/>
        <v>7100</v>
      </c>
      <c r="K481" s="28">
        <f t="shared" si="1935"/>
        <v>0</v>
      </c>
      <c r="L481" s="28">
        <f t="shared" si="1935"/>
        <v>7100</v>
      </c>
      <c r="M481" s="28">
        <f t="shared" ref="M481:V481" si="1936">M482</f>
        <v>7100</v>
      </c>
      <c r="N481" s="28">
        <f t="shared" ref="N481:T481" si="1937">N482</f>
        <v>0</v>
      </c>
      <c r="O481" s="28">
        <f t="shared" ref="O481:U481" si="1938">O482</f>
        <v>7100</v>
      </c>
      <c r="P481" s="28">
        <f t="shared" si="1937"/>
        <v>0</v>
      </c>
      <c r="Q481" s="28">
        <f t="shared" si="1938"/>
        <v>7100</v>
      </c>
      <c r="R481" s="28">
        <f t="shared" si="1937"/>
        <v>0</v>
      </c>
      <c r="S481" s="28">
        <f t="shared" si="1938"/>
        <v>7100</v>
      </c>
      <c r="T481" s="28">
        <f t="shared" si="1937"/>
        <v>0</v>
      </c>
      <c r="U481" s="28">
        <f t="shared" si="1938"/>
        <v>7100</v>
      </c>
      <c r="V481" s="28">
        <f t="shared" si="1936"/>
        <v>7100</v>
      </c>
      <c r="W481" s="28">
        <f t="shared" ref="W481:AC481" si="1939">W482</f>
        <v>0</v>
      </c>
      <c r="X481" s="28">
        <f t="shared" ref="X481:AD481" si="1940">X482</f>
        <v>7100</v>
      </c>
      <c r="Y481" s="28">
        <f t="shared" si="1939"/>
        <v>0</v>
      </c>
      <c r="Z481" s="28">
        <f t="shared" si="1940"/>
        <v>7100</v>
      </c>
      <c r="AA481" s="28">
        <f t="shared" si="1939"/>
        <v>0</v>
      </c>
      <c r="AB481" s="28">
        <f t="shared" si="1940"/>
        <v>7100</v>
      </c>
      <c r="AC481" s="28">
        <f t="shared" si="1939"/>
        <v>0</v>
      </c>
      <c r="AD481" s="28">
        <f t="shared" si="1940"/>
        <v>7100</v>
      </c>
    </row>
    <row r="482" spans="1:30" ht="31.5" outlineLevel="7" x14ac:dyDescent="0.2">
      <c r="A482" s="30" t="s">
        <v>49</v>
      </c>
      <c r="B482" s="30" t="s">
        <v>6</v>
      </c>
      <c r="C482" s="38" t="s">
        <v>7</v>
      </c>
      <c r="D482" s="32">
        <f>7100</f>
        <v>7100</v>
      </c>
      <c r="E482" s="32"/>
      <c r="F482" s="32">
        <f>SUM(D482:E482)</f>
        <v>7100</v>
      </c>
      <c r="G482" s="32"/>
      <c r="H482" s="32">
        <f>SUM(F482:G482)</f>
        <v>7100</v>
      </c>
      <c r="I482" s="33"/>
      <c r="J482" s="32">
        <f>SUM(H482:I482)</f>
        <v>7100</v>
      </c>
      <c r="K482" s="32"/>
      <c r="L482" s="32">
        <f>SUM(J482:K482)</f>
        <v>7100</v>
      </c>
      <c r="M482" s="32">
        <f>7100</f>
        <v>7100</v>
      </c>
      <c r="N482" s="32"/>
      <c r="O482" s="32">
        <f>SUM(M482:N482)</f>
        <v>7100</v>
      </c>
      <c r="P482" s="32"/>
      <c r="Q482" s="32">
        <f>SUM(O482:P482)</f>
        <v>7100</v>
      </c>
      <c r="R482" s="32"/>
      <c r="S482" s="32">
        <f>SUM(Q482:R482)</f>
        <v>7100</v>
      </c>
      <c r="T482" s="32"/>
      <c r="U482" s="32">
        <f>SUM(S482:T482)</f>
        <v>7100</v>
      </c>
      <c r="V482" s="32">
        <f>7100</f>
        <v>7100</v>
      </c>
      <c r="W482" s="32"/>
      <c r="X482" s="32">
        <f>SUM(V482:W482)</f>
        <v>7100</v>
      </c>
      <c r="Y482" s="32"/>
      <c r="Z482" s="32">
        <f>SUM(X482:Y482)</f>
        <v>7100</v>
      </c>
      <c r="AA482" s="32"/>
      <c r="AB482" s="32">
        <f>SUM(Z482:AA482)</f>
        <v>7100</v>
      </c>
      <c r="AC482" s="32"/>
      <c r="AD482" s="32">
        <f>SUM(AB482:AC482)</f>
        <v>7100</v>
      </c>
    </row>
    <row r="483" spans="1:30" ht="31.5" outlineLevel="7" x14ac:dyDescent="0.2">
      <c r="A483" s="26" t="s">
        <v>29</v>
      </c>
      <c r="B483" s="26"/>
      <c r="C483" s="27" t="s">
        <v>9</v>
      </c>
      <c r="D483" s="28">
        <f>D484</f>
        <v>1200</v>
      </c>
      <c r="E483" s="28">
        <f t="shared" ref="E483:L483" si="1941">E484</f>
        <v>0</v>
      </c>
      <c r="F483" s="28">
        <f t="shared" si="1941"/>
        <v>1200</v>
      </c>
      <c r="G483" s="28">
        <f t="shared" si="1941"/>
        <v>0</v>
      </c>
      <c r="H483" s="28">
        <f t="shared" si="1941"/>
        <v>1200</v>
      </c>
      <c r="I483" s="29">
        <f t="shared" si="1941"/>
        <v>0</v>
      </c>
      <c r="J483" s="28">
        <f t="shared" si="1941"/>
        <v>1200</v>
      </c>
      <c r="K483" s="28">
        <f t="shared" si="1941"/>
        <v>0</v>
      </c>
      <c r="L483" s="28">
        <f t="shared" si="1941"/>
        <v>1200</v>
      </c>
      <c r="M483" s="28">
        <f t="shared" ref="M483:V483" si="1942">M484</f>
        <v>1000</v>
      </c>
      <c r="N483" s="28">
        <f t="shared" ref="N483:T483" si="1943">N484</f>
        <v>0</v>
      </c>
      <c r="O483" s="28">
        <f t="shared" ref="O483:U483" si="1944">O484</f>
        <v>1000</v>
      </c>
      <c r="P483" s="28">
        <f t="shared" si="1943"/>
        <v>0</v>
      </c>
      <c r="Q483" s="28">
        <f t="shared" si="1944"/>
        <v>1000</v>
      </c>
      <c r="R483" s="28">
        <f t="shared" si="1943"/>
        <v>0</v>
      </c>
      <c r="S483" s="28">
        <f t="shared" si="1944"/>
        <v>1000</v>
      </c>
      <c r="T483" s="28">
        <f t="shared" si="1943"/>
        <v>0</v>
      </c>
      <c r="U483" s="28">
        <f t="shared" si="1944"/>
        <v>1000</v>
      </c>
      <c r="V483" s="28">
        <f t="shared" si="1942"/>
        <v>1000</v>
      </c>
      <c r="W483" s="28">
        <f t="shared" ref="W483:AC483" si="1945">W484</f>
        <v>0</v>
      </c>
      <c r="X483" s="28">
        <f t="shared" ref="X483:AD483" si="1946">X484</f>
        <v>1000</v>
      </c>
      <c r="Y483" s="28">
        <f t="shared" si="1945"/>
        <v>0</v>
      </c>
      <c r="Z483" s="28">
        <f t="shared" si="1946"/>
        <v>1000</v>
      </c>
      <c r="AA483" s="28">
        <f t="shared" si="1945"/>
        <v>0</v>
      </c>
      <c r="AB483" s="28">
        <f t="shared" si="1946"/>
        <v>1000</v>
      </c>
      <c r="AC483" s="28">
        <f t="shared" si="1945"/>
        <v>0</v>
      </c>
      <c r="AD483" s="28">
        <f t="shared" si="1946"/>
        <v>1000</v>
      </c>
    </row>
    <row r="484" spans="1:30" ht="31.5" customHeight="1" outlineLevel="5" x14ac:dyDescent="0.2">
      <c r="A484" s="30" t="s">
        <v>29</v>
      </c>
      <c r="B484" s="30" t="s">
        <v>6</v>
      </c>
      <c r="C484" s="38" t="s">
        <v>7</v>
      </c>
      <c r="D484" s="32">
        <v>1200</v>
      </c>
      <c r="E484" s="32"/>
      <c r="F484" s="32">
        <f>SUM(D484:E484)</f>
        <v>1200</v>
      </c>
      <c r="G484" s="32"/>
      <c r="H484" s="32">
        <f>SUM(F484:G484)</f>
        <v>1200</v>
      </c>
      <c r="I484" s="33"/>
      <c r="J484" s="32">
        <f>SUM(H484:I484)</f>
        <v>1200</v>
      </c>
      <c r="K484" s="32"/>
      <c r="L484" s="32">
        <f>SUM(J484:K484)</f>
        <v>1200</v>
      </c>
      <c r="M484" s="34">
        <v>1000</v>
      </c>
      <c r="N484" s="32"/>
      <c r="O484" s="32">
        <f>SUM(M484:N484)</f>
        <v>1000</v>
      </c>
      <c r="P484" s="32"/>
      <c r="Q484" s="32">
        <f>SUM(O484:P484)</f>
        <v>1000</v>
      </c>
      <c r="R484" s="32"/>
      <c r="S484" s="32">
        <f>SUM(Q484:R484)</f>
        <v>1000</v>
      </c>
      <c r="T484" s="32"/>
      <c r="U484" s="32">
        <f>SUM(S484:T484)</f>
        <v>1000</v>
      </c>
      <c r="V484" s="34">
        <v>1000</v>
      </c>
      <c r="W484" s="32"/>
      <c r="X484" s="32">
        <f>SUM(V484:W484)</f>
        <v>1000</v>
      </c>
      <c r="Y484" s="32"/>
      <c r="Z484" s="32">
        <f>SUM(X484:Y484)</f>
        <v>1000</v>
      </c>
      <c r="AA484" s="32"/>
      <c r="AB484" s="32">
        <f>SUM(Z484:AA484)</f>
        <v>1000</v>
      </c>
      <c r="AC484" s="32"/>
      <c r="AD484" s="32">
        <f>SUM(AB484:AC484)</f>
        <v>1000</v>
      </c>
    </row>
    <row r="485" spans="1:30" ht="31.5" outlineLevel="7" x14ac:dyDescent="0.2">
      <c r="A485" s="26" t="s">
        <v>50</v>
      </c>
      <c r="B485" s="26"/>
      <c r="C485" s="27" t="s">
        <v>51</v>
      </c>
      <c r="D485" s="28">
        <f>D486</f>
        <v>6736.5</v>
      </c>
      <c r="E485" s="28">
        <f t="shared" ref="E485:L487" si="1947">E486</f>
        <v>0</v>
      </c>
      <c r="F485" s="28">
        <f t="shared" si="1947"/>
        <v>6736.5</v>
      </c>
      <c r="G485" s="28">
        <f t="shared" si="1947"/>
        <v>0</v>
      </c>
      <c r="H485" s="28">
        <f t="shared" si="1947"/>
        <v>6736.5</v>
      </c>
      <c r="I485" s="29">
        <f t="shared" si="1947"/>
        <v>244.11799999999999</v>
      </c>
      <c r="J485" s="28">
        <f t="shared" si="1947"/>
        <v>6980.6180000000004</v>
      </c>
      <c r="K485" s="28">
        <f t="shared" si="1947"/>
        <v>0</v>
      </c>
      <c r="L485" s="28">
        <f t="shared" si="1947"/>
        <v>6980.6180000000004</v>
      </c>
      <c r="M485" s="28">
        <f t="shared" ref="M485:V485" si="1948">M486</f>
        <v>6736.5</v>
      </c>
      <c r="N485" s="28">
        <f t="shared" ref="N485:T485" si="1949">N486</f>
        <v>0</v>
      </c>
      <c r="O485" s="28">
        <f t="shared" ref="O485:U485" si="1950">O486</f>
        <v>6736.5</v>
      </c>
      <c r="P485" s="28">
        <f t="shared" si="1949"/>
        <v>0</v>
      </c>
      <c r="Q485" s="28">
        <f t="shared" si="1950"/>
        <v>6736.5</v>
      </c>
      <c r="R485" s="28">
        <f t="shared" si="1949"/>
        <v>0</v>
      </c>
      <c r="S485" s="28">
        <f t="shared" si="1950"/>
        <v>6736.5</v>
      </c>
      <c r="T485" s="28">
        <f t="shared" si="1949"/>
        <v>0</v>
      </c>
      <c r="U485" s="28">
        <f t="shared" si="1950"/>
        <v>6736.5</v>
      </c>
      <c r="V485" s="28">
        <f t="shared" si="1948"/>
        <v>6736.5</v>
      </c>
      <c r="W485" s="28">
        <f t="shared" ref="W485:AC485" si="1951">W486</f>
        <v>0</v>
      </c>
      <c r="X485" s="28">
        <f t="shared" ref="X485:AD485" si="1952">X486</f>
        <v>6736.5</v>
      </c>
      <c r="Y485" s="28">
        <f t="shared" si="1951"/>
        <v>0</v>
      </c>
      <c r="Z485" s="28">
        <f t="shared" si="1952"/>
        <v>6736.5</v>
      </c>
      <c r="AA485" s="28">
        <f t="shared" si="1951"/>
        <v>0</v>
      </c>
      <c r="AB485" s="28">
        <f t="shared" si="1952"/>
        <v>6736.5</v>
      </c>
      <c r="AC485" s="28">
        <f t="shared" si="1951"/>
        <v>0</v>
      </c>
      <c r="AD485" s="28">
        <f t="shared" si="1952"/>
        <v>6736.5</v>
      </c>
    </row>
    <row r="486" spans="1:30" ht="31.5" outlineLevel="5" x14ac:dyDescent="0.2">
      <c r="A486" s="30" t="s">
        <v>50</v>
      </c>
      <c r="B486" s="30" t="s">
        <v>41</v>
      </c>
      <c r="C486" s="38" t="s">
        <v>42</v>
      </c>
      <c r="D486" s="32">
        <v>6736.5</v>
      </c>
      <c r="E486" s="32"/>
      <c r="F486" s="32">
        <f>SUM(D486:E486)</f>
        <v>6736.5</v>
      </c>
      <c r="G486" s="32"/>
      <c r="H486" s="32">
        <f>SUM(F486:G486)</f>
        <v>6736.5</v>
      </c>
      <c r="I486" s="33">
        <v>244.11799999999999</v>
      </c>
      <c r="J486" s="32">
        <f>SUM(H486:I486)</f>
        <v>6980.6180000000004</v>
      </c>
      <c r="K486" s="32"/>
      <c r="L486" s="32">
        <f>SUM(J486:K486)</f>
        <v>6980.6180000000004</v>
      </c>
      <c r="M486" s="34">
        <v>6736.5</v>
      </c>
      <c r="N486" s="32"/>
      <c r="O486" s="32">
        <f>SUM(M486:N486)</f>
        <v>6736.5</v>
      </c>
      <c r="P486" s="32"/>
      <c r="Q486" s="32">
        <f>SUM(O486:P486)</f>
        <v>6736.5</v>
      </c>
      <c r="R486" s="32"/>
      <c r="S486" s="32">
        <f>SUM(Q486:R486)</f>
        <v>6736.5</v>
      </c>
      <c r="T486" s="32"/>
      <c r="U486" s="32">
        <f>SUM(S486:T486)</f>
        <v>6736.5</v>
      </c>
      <c r="V486" s="34">
        <v>6736.5</v>
      </c>
      <c r="W486" s="32"/>
      <c r="X486" s="32">
        <f>SUM(V486:W486)</f>
        <v>6736.5</v>
      </c>
      <c r="Y486" s="32"/>
      <c r="Z486" s="32">
        <f>SUM(X486:Y486)</f>
        <v>6736.5</v>
      </c>
      <c r="AA486" s="32"/>
      <c r="AB486" s="32">
        <f>SUM(Z486:AA486)</f>
        <v>6736.5</v>
      </c>
      <c r="AC486" s="32"/>
      <c r="AD486" s="32">
        <f>SUM(AB486:AC486)</f>
        <v>6736.5</v>
      </c>
    </row>
    <row r="487" spans="1:30" ht="31.5" outlineLevel="5" x14ac:dyDescent="0.2">
      <c r="A487" s="22" t="s">
        <v>737</v>
      </c>
      <c r="B487" s="22"/>
      <c r="C487" s="40" t="s">
        <v>738</v>
      </c>
      <c r="D487" s="32"/>
      <c r="E487" s="32"/>
      <c r="F487" s="32"/>
      <c r="G487" s="28">
        <f t="shared" si="1947"/>
        <v>15374.36822</v>
      </c>
      <c r="H487" s="28">
        <f t="shared" si="1947"/>
        <v>15374.36822</v>
      </c>
      <c r="I487" s="29">
        <f t="shared" si="1947"/>
        <v>2827.5610000000001</v>
      </c>
      <c r="J487" s="28">
        <f t="shared" si="1947"/>
        <v>18201.929220000002</v>
      </c>
      <c r="K487" s="28">
        <f t="shared" si="1947"/>
        <v>0</v>
      </c>
      <c r="L487" s="28">
        <f t="shared" si="1947"/>
        <v>18201.929220000002</v>
      </c>
      <c r="M487" s="34"/>
      <c r="N487" s="32"/>
      <c r="O487" s="32"/>
      <c r="P487" s="32"/>
      <c r="Q487" s="32"/>
      <c r="R487" s="32"/>
      <c r="S487" s="32"/>
      <c r="T487" s="32"/>
      <c r="U487" s="32"/>
      <c r="V487" s="34"/>
      <c r="W487" s="32"/>
      <c r="X487" s="32"/>
      <c r="Y487" s="32"/>
      <c r="Z487" s="32"/>
      <c r="AA487" s="32"/>
      <c r="AB487" s="32"/>
      <c r="AC487" s="32"/>
      <c r="AD487" s="32"/>
    </row>
    <row r="488" spans="1:30" ht="31.5" outlineLevel="5" x14ac:dyDescent="0.2">
      <c r="A488" s="41" t="s">
        <v>737</v>
      </c>
      <c r="B488" s="41" t="s">
        <v>41</v>
      </c>
      <c r="C488" s="42" t="s">
        <v>42</v>
      </c>
      <c r="D488" s="32"/>
      <c r="E488" s="32"/>
      <c r="F488" s="32"/>
      <c r="G488" s="32">
        <f>10000+5374.36822</f>
        <v>15374.36822</v>
      </c>
      <c r="H488" s="32">
        <f>SUM(F488:G488)</f>
        <v>15374.36822</v>
      </c>
      <c r="I488" s="33">
        <v>2827.5610000000001</v>
      </c>
      <c r="J488" s="32">
        <f>SUM(H488:I488)</f>
        <v>18201.929220000002</v>
      </c>
      <c r="K488" s="32"/>
      <c r="L488" s="32">
        <f>SUM(J488:K488)</f>
        <v>18201.929220000002</v>
      </c>
      <c r="M488" s="34"/>
      <c r="N488" s="32"/>
      <c r="O488" s="32"/>
      <c r="P488" s="32"/>
      <c r="Q488" s="32"/>
      <c r="R488" s="32"/>
      <c r="S488" s="32"/>
      <c r="T488" s="32"/>
      <c r="U488" s="32"/>
      <c r="V488" s="34"/>
      <c r="W488" s="32"/>
      <c r="X488" s="32"/>
      <c r="Y488" s="32"/>
      <c r="Z488" s="32"/>
      <c r="AA488" s="32"/>
      <c r="AB488" s="32"/>
      <c r="AC488" s="32"/>
      <c r="AD488" s="32"/>
    </row>
    <row r="489" spans="1:30" ht="31.5" outlineLevel="7" x14ac:dyDescent="0.2">
      <c r="A489" s="26" t="s">
        <v>167</v>
      </c>
      <c r="B489" s="26"/>
      <c r="C489" s="27" t="s">
        <v>335</v>
      </c>
      <c r="D489" s="28">
        <f>D490</f>
        <v>16000</v>
      </c>
      <c r="E489" s="28">
        <f t="shared" ref="E489:L489" si="1953">E490</f>
        <v>0</v>
      </c>
      <c r="F489" s="28">
        <f t="shared" si="1953"/>
        <v>16000</v>
      </c>
      <c r="G489" s="28">
        <f t="shared" si="1953"/>
        <v>0</v>
      </c>
      <c r="H489" s="28">
        <f t="shared" si="1953"/>
        <v>16000</v>
      </c>
      <c r="I489" s="29">
        <f t="shared" si="1953"/>
        <v>450</v>
      </c>
      <c r="J489" s="28">
        <f t="shared" si="1953"/>
        <v>16450</v>
      </c>
      <c r="K489" s="28">
        <f t="shared" si="1953"/>
        <v>0</v>
      </c>
      <c r="L489" s="28">
        <f t="shared" si="1953"/>
        <v>16450</v>
      </c>
      <c r="M489" s="28">
        <f t="shared" ref="M489:V489" si="1954">M490</f>
        <v>16000</v>
      </c>
      <c r="N489" s="28">
        <f t="shared" ref="N489:T489" si="1955">N490</f>
        <v>0</v>
      </c>
      <c r="O489" s="28">
        <f t="shared" ref="O489:U489" si="1956">O490</f>
        <v>16000</v>
      </c>
      <c r="P489" s="28">
        <f t="shared" si="1955"/>
        <v>0</v>
      </c>
      <c r="Q489" s="28">
        <f t="shared" si="1956"/>
        <v>16000</v>
      </c>
      <c r="R489" s="28">
        <f t="shared" si="1955"/>
        <v>0</v>
      </c>
      <c r="S489" s="28">
        <f t="shared" si="1956"/>
        <v>16000</v>
      </c>
      <c r="T489" s="28">
        <f t="shared" si="1955"/>
        <v>0</v>
      </c>
      <c r="U489" s="28">
        <f t="shared" si="1956"/>
        <v>16000</v>
      </c>
      <c r="V489" s="28">
        <f t="shared" si="1954"/>
        <v>16000</v>
      </c>
      <c r="W489" s="28">
        <f t="shared" ref="W489:AC489" si="1957">W490</f>
        <v>0</v>
      </c>
      <c r="X489" s="28">
        <f t="shared" ref="X489:AD489" si="1958">X490</f>
        <v>16000</v>
      </c>
      <c r="Y489" s="28">
        <f t="shared" si="1957"/>
        <v>0</v>
      </c>
      <c r="Z489" s="28">
        <f t="shared" si="1958"/>
        <v>16000</v>
      </c>
      <c r="AA489" s="28">
        <f t="shared" si="1957"/>
        <v>0</v>
      </c>
      <c r="AB489" s="28">
        <f t="shared" si="1958"/>
        <v>16000</v>
      </c>
      <c r="AC489" s="28">
        <f t="shared" si="1957"/>
        <v>0</v>
      </c>
      <c r="AD489" s="28">
        <f t="shared" si="1958"/>
        <v>16000</v>
      </c>
    </row>
    <row r="490" spans="1:30" outlineLevel="2" x14ac:dyDescent="0.2">
      <c r="A490" s="30" t="s">
        <v>167</v>
      </c>
      <c r="B490" s="30" t="s">
        <v>18</v>
      </c>
      <c r="C490" s="38" t="s">
        <v>19</v>
      </c>
      <c r="D490" s="32">
        <v>16000</v>
      </c>
      <c r="E490" s="32"/>
      <c r="F490" s="32">
        <f>SUM(D490:E490)</f>
        <v>16000</v>
      </c>
      <c r="G490" s="32"/>
      <c r="H490" s="32">
        <f>SUM(F490:G490)</f>
        <v>16000</v>
      </c>
      <c r="I490" s="33">
        <v>450</v>
      </c>
      <c r="J490" s="32">
        <f>SUM(H490:I490)</f>
        <v>16450</v>
      </c>
      <c r="K490" s="32"/>
      <c r="L490" s="32">
        <f>SUM(J490:K490)</f>
        <v>16450</v>
      </c>
      <c r="M490" s="34">
        <v>16000</v>
      </c>
      <c r="N490" s="32"/>
      <c r="O490" s="32">
        <f>SUM(M490:N490)</f>
        <v>16000</v>
      </c>
      <c r="P490" s="32"/>
      <c r="Q490" s="32">
        <f>SUM(O490:P490)</f>
        <v>16000</v>
      </c>
      <c r="R490" s="32"/>
      <c r="S490" s="32">
        <f>SUM(Q490:R490)</f>
        <v>16000</v>
      </c>
      <c r="T490" s="32"/>
      <c r="U490" s="32">
        <f>SUM(S490:T490)</f>
        <v>16000</v>
      </c>
      <c r="V490" s="34">
        <v>16000</v>
      </c>
      <c r="W490" s="32"/>
      <c r="X490" s="32">
        <f>SUM(V490:W490)</f>
        <v>16000</v>
      </c>
      <c r="Y490" s="32"/>
      <c r="Z490" s="32">
        <f>SUM(X490:Y490)</f>
        <v>16000</v>
      </c>
      <c r="AA490" s="32"/>
      <c r="AB490" s="32">
        <f>SUM(Z490:AA490)</f>
        <v>16000</v>
      </c>
      <c r="AC490" s="32"/>
      <c r="AD490" s="32">
        <f>SUM(AB490:AC490)</f>
        <v>16000</v>
      </c>
    </row>
    <row r="491" spans="1:30" outlineLevel="3" x14ac:dyDescent="0.2">
      <c r="A491" s="26" t="s">
        <v>52</v>
      </c>
      <c r="B491" s="26"/>
      <c r="C491" s="27" t="s">
        <v>53</v>
      </c>
      <c r="D491" s="28">
        <f>D492</f>
        <v>1383.5</v>
      </c>
      <c r="E491" s="28">
        <f t="shared" ref="E491:L491" si="1959">E492</f>
        <v>0</v>
      </c>
      <c r="F491" s="28">
        <f t="shared" si="1959"/>
        <v>1383.5</v>
      </c>
      <c r="G491" s="28">
        <f t="shared" si="1959"/>
        <v>0</v>
      </c>
      <c r="H491" s="28">
        <f t="shared" si="1959"/>
        <v>1383.5</v>
      </c>
      <c r="I491" s="29">
        <f t="shared" si="1959"/>
        <v>0</v>
      </c>
      <c r="J491" s="28">
        <f t="shared" si="1959"/>
        <v>1383.5</v>
      </c>
      <c r="K491" s="28">
        <f t="shared" si="1959"/>
        <v>0</v>
      </c>
      <c r="L491" s="28">
        <f t="shared" si="1959"/>
        <v>1383.5</v>
      </c>
      <c r="M491" s="28">
        <f t="shared" ref="M491:V491" si="1960">M492</f>
        <v>1383.5</v>
      </c>
      <c r="N491" s="28">
        <f t="shared" ref="N491:T491" si="1961">N492</f>
        <v>0</v>
      </c>
      <c r="O491" s="28">
        <f t="shared" ref="O491:U491" si="1962">O492</f>
        <v>1383.5</v>
      </c>
      <c r="P491" s="28">
        <f t="shared" si="1961"/>
        <v>0</v>
      </c>
      <c r="Q491" s="28">
        <f t="shared" si="1962"/>
        <v>1383.5</v>
      </c>
      <c r="R491" s="28">
        <f t="shared" si="1961"/>
        <v>0</v>
      </c>
      <c r="S491" s="28">
        <f t="shared" si="1962"/>
        <v>1383.5</v>
      </c>
      <c r="T491" s="28">
        <f t="shared" si="1961"/>
        <v>0</v>
      </c>
      <c r="U491" s="28">
        <f t="shared" si="1962"/>
        <v>1383.5</v>
      </c>
      <c r="V491" s="28">
        <f t="shared" si="1960"/>
        <v>1383.5</v>
      </c>
      <c r="W491" s="28">
        <f t="shared" ref="W491:AC491" si="1963">W492</f>
        <v>0</v>
      </c>
      <c r="X491" s="28">
        <f t="shared" ref="X491:AD491" si="1964">X492</f>
        <v>1383.5</v>
      </c>
      <c r="Y491" s="28">
        <f t="shared" si="1963"/>
        <v>0</v>
      </c>
      <c r="Z491" s="28">
        <f t="shared" si="1964"/>
        <v>1383.5</v>
      </c>
      <c r="AA491" s="28">
        <f t="shared" si="1963"/>
        <v>0</v>
      </c>
      <c r="AB491" s="28">
        <f t="shared" si="1964"/>
        <v>1383.5</v>
      </c>
      <c r="AC491" s="28">
        <f t="shared" si="1963"/>
        <v>0</v>
      </c>
      <c r="AD491" s="28">
        <f t="shared" si="1964"/>
        <v>1383.5</v>
      </c>
    </row>
    <row r="492" spans="1:30" outlineLevel="4" x14ac:dyDescent="0.2">
      <c r="A492" s="30" t="s">
        <v>52</v>
      </c>
      <c r="B492" s="30" t="s">
        <v>18</v>
      </c>
      <c r="C492" s="38" t="s">
        <v>19</v>
      </c>
      <c r="D492" s="32">
        <v>1383.5</v>
      </c>
      <c r="E492" s="32"/>
      <c r="F492" s="32">
        <f>SUM(D492:E492)</f>
        <v>1383.5</v>
      </c>
      <c r="G492" s="32"/>
      <c r="H492" s="32">
        <f>SUM(F492:G492)</f>
        <v>1383.5</v>
      </c>
      <c r="I492" s="33"/>
      <c r="J492" s="32">
        <f>SUM(H492:I492)</f>
        <v>1383.5</v>
      </c>
      <c r="K492" s="32"/>
      <c r="L492" s="32">
        <f>SUM(J492:K492)</f>
        <v>1383.5</v>
      </c>
      <c r="M492" s="32">
        <v>1383.5</v>
      </c>
      <c r="N492" s="32"/>
      <c r="O492" s="32">
        <f>SUM(M492:N492)</f>
        <v>1383.5</v>
      </c>
      <c r="P492" s="32"/>
      <c r="Q492" s="32">
        <f>SUM(O492:P492)</f>
        <v>1383.5</v>
      </c>
      <c r="R492" s="32"/>
      <c r="S492" s="32">
        <f>SUM(Q492:R492)</f>
        <v>1383.5</v>
      </c>
      <c r="T492" s="32"/>
      <c r="U492" s="32">
        <f>SUM(S492:T492)</f>
        <v>1383.5</v>
      </c>
      <c r="V492" s="32">
        <v>1383.5</v>
      </c>
      <c r="W492" s="32"/>
      <c r="X492" s="32">
        <f>SUM(V492:W492)</f>
        <v>1383.5</v>
      </c>
      <c r="Y492" s="32"/>
      <c r="Z492" s="32">
        <f>SUM(X492:Y492)</f>
        <v>1383.5</v>
      </c>
      <c r="AA492" s="32"/>
      <c r="AB492" s="32">
        <f>SUM(Z492:AA492)</f>
        <v>1383.5</v>
      </c>
      <c r="AC492" s="32"/>
      <c r="AD492" s="32">
        <f>SUM(AB492:AC492)</f>
        <v>1383.5</v>
      </c>
    </row>
    <row r="493" spans="1:30" ht="47.25" outlineLevel="5" x14ac:dyDescent="0.2">
      <c r="A493" s="26" t="s">
        <v>488</v>
      </c>
      <c r="B493" s="26"/>
      <c r="C493" s="27" t="s">
        <v>489</v>
      </c>
      <c r="D493" s="28">
        <f>D494</f>
        <v>25.8</v>
      </c>
      <c r="E493" s="28">
        <f t="shared" ref="E493:L493" si="1965">E494</f>
        <v>0</v>
      </c>
      <c r="F493" s="28">
        <f t="shared" si="1965"/>
        <v>25.8</v>
      </c>
      <c r="G493" s="28">
        <f t="shared" si="1965"/>
        <v>0</v>
      </c>
      <c r="H493" s="28">
        <f t="shared" si="1965"/>
        <v>25.8</v>
      </c>
      <c r="I493" s="29">
        <f t="shared" si="1965"/>
        <v>0</v>
      </c>
      <c r="J493" s="28">
        <f t="shared" si="1965"/>
        <v>25.8</v>
      </c>
      <c r="K493" s="28">
        <f t="shared" si="1965"/>
        <v>0</v>
      </c>
      <c r="L493" s="28">
        <f t="shared" si="1965"/>
        <v>25.8</v>
      </c>
      <c r="M493" s="28">
        <f t="shared" ref="M493:V493" si="1966">M494</f>
        <v>26.6</v>
      </c>
      <c r="N493" s="28">
        <f t="shared" ref="N493:T493" si="1967">N494</f>
        <v>0</v>
      </c>
      <c r="O493" s="28">
        <f t="shared" ref="O493:U493" si="1968">O494</f>
        <v>26.6</v>
      </c>
      <c r="P493" s="28">
        <f t="shared" si="1967"/>
        <v>0</v>
      </c>
      <c r="Q493" s="28">
        <f t="shared" si="1968"/>
        <v>26.6</v>
      </c>
      <c r="R493" s="28">
        <f t="shared" si="1967"/>
        <v>0</v>
      </c>
      <c r="S493" s="28">
        <f t="shared" si="1968"/>
        <v>26.6</v>
      </c>
      <c r="T493" s="28">
        <f t="shared" si="1967"/>
        <v>0</v>
      </c>
      <c r="U493" s="28">
        <f t="shared" si="1968"/>
        <v>26.6</v>
      </c>
      <c r="V493" s="28">
        <f t="shared" si="1966"/>
        <v>26.6</v>
      </c>
      <c r="W493" s="28">
        <f t="shared" ref="W493:AC493" si="1969">W494</f>
        <v>0</v>
      </c>
      <c r="X493" s="28">
        <f t="shared" ref="X493:AD493" si="1970">X494</f>
        <v>26.6</v>
      </c>
      <c r="Y493" s="28">
        <f t="shared" si="1969"/>
        <v>0</v>
      </c>
      <c r="Z493" s="28">
        <f t="shared" si="1970"/>
        <v>26.6</v>
      </c>
      <c r="AA493" s="28">
        <f t="shared" si="1969"/>
        <v>0</v>
      </c>
      <c r="AB493" s="28">
        <f t="shared" si="1970"/>
        <v>26.6</v>
      </c>
      <c r="AC493" s="28">
        <f t="shared" si="1969"/>
        <v>0</v>
      </c>
      <c r="AD493" s="28">
        <f t="shared" si="1970"/>
        <v>26.6</v>
      </c>
    </row>
    <row r="494" spans="1:30" ht="47.25" outlineLevel="7" x14ac:dyDescent="0.2">
      <c r="A494" s="30" t="s">
        <v>488</v>
      </c>
      <c r="B494" s="30" t="s">
        <v>3</v>
      </c>
      <c r="C494" s="38" t="s">
        <v>4</v>
      </c>
      <c r="D494" s="47">
        <v>25.8</v>
      </c>
      <c r="E494" s="32"/>
      <c r="F494" s="32">
        <f>SUM(D494:E494)</f>
        <v>25.8</v>
      </c>
      <c r="G494" s="32"/>
      <c r="H494" s="32">
        <f>SUM(F494:G494)</f>
        <v>25.8</v>
      </c>
      <c r="I494" s="33"/>
      <c r="J494" s="32">
        <f>SUM(H494:I494)</f>
        <v>25.8</v>
      </c>
      <c r="K494" s="32"/>
      <c r="L494" s="32">
        <f>SUM(J494:K494)</f>
        <v>25.8</v>
      </c>
      <c r="M494" s="47">
        <v>26.6</v>
      </c>
      <c r="N494" s="32"/>
      <c r="O494" s="32">
        <f>SUM(M494:N494)</f>
        <v>26.6</v>
      </c>
      <c r="P494" s="32"/>
      <c r="Q494" s="32">
        <f>SUM(O494:P494)</f>
        <v>26.6</v>
      </c>
      <c r="R494" s="32"/>
      <c r="S494" s="32">
        <f>SUM(Q494:R494)</f>
        <v>26.6</v>
      </c>
      <c r="T494" s="32"/>
      <c r="U494" s="32">
        <f>SUM(S494:T494)</f>
        <v>26.6</v>
      </c>
      <c r="V494" s="47">
        <v>26.6</v>
      </c>
      <c r="W494" s="32"/>
      <c r="X494" s="32">
        <f>SUM(V494:W494)</f>
        <v>26.6</v>
      </c>
      <c r="Y494" s="32"/>
      <c r="Z494" s="32">
        <f>SUM(X494:Y494)</f>
        <v>26.6</v>
      </c>
      <c r="AA494" s="32"/>
      <c r="AB494" s="32">
        <f>SUM(Z494:AA494)</f>
        <v>26.6</v>
      </c>
      <c r="AC494" s="32"/>
      <c r="AD494" s="32">
        <f>SUM(AB494:AC494)</f>
        <v>26.6</v>
      </c>
    </row>
    <row r="495" spans="1:30" ht="47.25" outlineLevel="7" x14ac:dyDescent="0.2">
      <c r="A495" s="26" t="s">
        <v>504</v>
      </c>
      <c r="B495" s="26"/>
      <c r="C495" s="27" t="s">
        <v>505</v>
      </c>
      <c r="D495" s="28">
        <f>D496</f>
        <v>1218.5</v>
      </c>
      <c r="E495" s="28">
        <f t="shared" ref="E495:L495" si="1971">E496</f>
        <v>0</v>
      </c>
      <c r="F495" s="28">
        <f t="shared" si="1971"/>
        <v>1218.5</v>
      </c>
      <c r="G495" s="28">
        <f t="shared" si="1971"/>
        <v>0</v>
      </c>
      <c r="H495" s="28">
        <f t="shared" si="1971"/>
        <v>1218.5</v>
      </c>
      <c r="I495" s="29">
        <f t="shared" si="1971"/>
        <v>0</v>
      </c>
      <c r="J495" s="28">
        <f t="shared" si="1971"/>
        <v>1218.5</v>
      </c>
      <c r="K495" s="28">
        <f t="shared" si="1971"/>
        <v>0</v>
      </c>
      <c r="L495" s="28">
        <f t="shared" si="1971"/>
        <v>1218.5</v>
      </c>
      <c r="M495" s="28">
        <f t="shared" ref="M495:V495" si="1972">M496</f>
        <v>1252.2</v>
      </c>
      <c r="N495" s="28">
        <f t="shared" ref="N495:T495" si="1973">N496</f>
        <v>0</v>
      </c>
      <c r="O495" s="28">
        <f t="shared" ref="O495:U495" si="1974">O496</f>
        <v>1252.2</v>
      </c>
      <c r="P495" s="28">
        <f t="shared" si="1973"/>
        <v>0</v>
      </c>
      <c r="Q495" s="28">
        <f t="shared" si="1974"/>
        <v>1252.2</v>
      </c>
      <c r="R495" s="28">
        <f t="shared" si="1973"/>
        <v>0</v>
      </c>
      <c r="S495" s="28">
        <f t="shared" si="1974"/>
        <v>1252.2</v>
      </c>
      <c r="T495" s="28">
        <f t="shared" si="1973"/>
        <v>0</v>
      </c>
      <c r="U495" s="28">
        <f t="shared" si="1974"/>
        <v>1252.2</v>
      </c>
      <c r="V495" s="28">
        <f t="shared" si="1972"/>
        <v>1252.2</v>
      </c>
      <c r="W495" s="28">
        <f t="shared" ref="W495:AC495" si="1975">W496</f>
        <v>0</v>
      </c>
      <c r="X495" s="28">
        <f t="shared" ref="X495:AD495" si="1976">X496</f>
        <v>1252.2</v>
      </c>
      <c r="Y495" s="28">
        <f t="shared" si="1975"/>
        <v>0</v>
      </c>
      <c r="Z495" s="28">
        <f t="shared" si="1976"/>
        <v>1252.2</v>
      </c>
      <c r="AA495" s="28">
        <f t="shared" si="1975"/>
        <v>0</v>
      </c>
      <c r="AB495" s="28">
        <f t="shared" si="1976"/>
        <v>1252.2</v>
      </c>
      <c r="AC495" s="28">
        <f t="shared" si="1975"/>
        <v>0</v>
      </c>
      <c r="AD495" s="28">
        <f t="shared" si="1976"/>
        <v>1252.2</v>
      </c>
    </row>
    <row r="496" spans="1:30" ht="31.5" outlineLevel="7" x14ac:dyDescent="0.2">
      <c r="A496" s="30" t="s">
        <v>504</v>
      </c>
      <c r="B496" s="30" t="s">
        <v>41</v>
      </c>
      <c r="C496" s="38" t="s">
        <v>42</v>
      </c>
      <c r="D496" s="32">
        <v>1218.5</v>
      </c>
      <c r="E496" s="32"/>
      <c r="F496" s="32">
        <f>SUM(D496:E496)</f>
        <v>1218.5</v>
      </c>
      <c r="G496" s="32"/>
      <c r="H496" s="32">
        <f>SUM(F496:G496)</f>
        <v>1218.5</v>
      </c>
      <c r="I496" s="33"/>
      <c r="J496" s="32">
        <f>SUM(H496:I496)</f>
        <v>1218.5</v>
      </c>
      <c r="K496" s="32"/>
      <c r="L496" s="32">
        <f>SUM(J496:K496)</f>
        <v>1218.5</v>
      </c>
      <c r="M496" s="34">
        <v>1252.2</v>
      </c>
      <c r="N496" s="32"/>
      <c r="O496" s="32">
        <f>SUM(M496:N496)</f>
        <v>1252.2</v>
      </c>
      <c r="P496" s="32"/>
      <c r="Q496" s="32">
        <f>SUM(O496:P496)</f>
        <v>1252.2</v>
      </c>
      <c r="R496" s="32"/>
      <c r="S496" s="32">
        <f>SUM(Q496:R496)</f>
        <v>1252.2</v>
      </c>
      <c r="T496" s="32"/>
      <c r="U496" s="32">
        <f>SUM(S496:T496)</f>
        <v>1252.2</v>
      </c>
      <c r="V496" s="34">
        <v>1252.2</v>
      </c>
      <c r="W496" s="32"/>
      <c r="X496" s="32">
        <f>SUM(V496:W496)</f>
        <v>1252.2</v>
      </c>
      <c r="Y496" s="32"/>
      <c r="Z496" s="32">
        <f>SUM(X496:Y496)</f>
        <v>1252.2</v>
      </c>
      <c r="AA496" s="32"/>
      <c r="AB496" s="32">
        <f>SUM(Z496:AA496)</f>
        <v>1252.2</v>
      </c>
      <c r="AC496" s="32"/>
      <c r="AD496" s="32">
        <f>SUM(AB496:AC496)</f>
        <v>1252.2</v>
      </c>
    </row>
    <row r="497" spans="1:30" outlineLevel="7" x14ac:dyDescent="0.2">
      <c r="A497" s="26" t="s">
        <v>490</v>
      </c>
      <c r="B497" s="26"/>
      <c r="C497" s="27" t="s">
        <v>491</v>
      </c>
      <c r="D497" s="28">
        <f>D498</f>
        <v>176.6</v>
      </c>
      <c r="E497" s="28">
        <f t="shared" ref="E497:L497" si="1977">E498</f>
        <v>0</v>
      </c>
      <c r="F497" s="28">
        <f t="shared" si="1977"/>
        <v>176.6</v>
      </c>
      <c r="G497" s="28">
        <f t="shared" si="1977"/>
        <v>0</v>
      </c>
      <c r="H497" s="28">
        <f t="shared" si="1977"/>
        <v>176.6</v>
      </c>
      <c r="I497" s="29">
        <f t="shared" si="1977"/>
        <v>0</v>
      </c>
      <c r="J497" s="28">
        <f t="shared" si="1977"/>
        <v>176.6</v>
      </c>
      <c r="K497" s="28">
        <f t="shared" si="1977"/>
        <v>0</v>
      </c>
      <c r="L497" s="28">
        <f t="shared" si="1977"/>
        <v>176.6</v>
      </c>
      <c r="M497" s="28">
        <f t="shared" ref="M497:V497" si="1978">M498</f>
        <v>176.6</v>
      </c>
      <c r="N497" s="28">
        <f t="shared" ref="N497:T497" si="1979">N498</f>
        <v>0</v>
      </c>
      <c r="O497" s="28">
        <f t="shared" ref="O497:U497" si="1980">O498</f>
        <v>176.6</v>
      </c>
      <c r="P497" s="28">
        <f t="shared" si="1979"/>
        <v>0</v>
      </c>
      <c r="Q497" s="28">
        <f t="shared" si="1980"/>
        <v>176.6</v>
      </c>
      <c r="R497" s="28">
        <f t="shared" si="1979"/>
        <v>0</v>
      </c>
      <c r="S497" s="28">
        <f t="shared" si="1980"/>
        <v>176.6</v>
      </c>
      <c r="T497" s="28">
        <f t="shared" si="1979"/>
        <v>0</v>
      </c>
      <c r="U497" s="28">
        <f t="shared" si="1980"/>
        <v>176.6</v>
      </c>
      <c r="V497" s="28">
        <f t="shared" si="1978"/>
        <v>176.6</v>
      </c>
      <c r="W497" s="28">
        <f t="shared" ref="W497:AC497" si="1981">W498</f>
        <v>0</v>
      </c>
      <c r="X497" s="28">
        <f t="shared" ref="X497:AD497" si="1982">X498</f>
        <v>176.6</v>
      </c>
      <c r="Y497" s="28">
        <f t="shared" si="1981"/>
        <v>0</v>
      </c>
      <c r="Z497" s="28">
        <f t="shared" si="1982"/>
        <v>176.6</v>
      </c>
      <c r="AA497" s="28">
        <f t="shared" si="1981"/>
        <v>0</v>
      </c>
      <c r="AB497" s="28">
        <f t="shared" si="1982"/>
        <v>176.6</v>
      </c>
      <c r="AC497" s="28">
        <f t="shared" si="1981"/>
        <v>0</v>
      </c>
      <c r="AD497" s="28">
        <f t="shared" si="1982"/>
        <v>176.6</v>
      </c>
    </row>
    <row r="498" spans="1:30" ht="31.5" outlineLevel="7" x14ac:dyDescent="0.2">
      <c r="A498" s="30" t="s">
        <v>490</v>
      </c>
      <c r="B498" s="30" t="s">
        <v>6</v>
      </c>
      <c r="C498" s="38" t="s">
        <v>7</v>
      </c>
      <c r="D498" s="47">
        <v>176.6</v>
      </c>
      <c r="E498" s="32"/>
      <c r="F498" s="32">
        <f>SUM(D498:E498)</f>
        <v>176.6</v>
      </c>
      <c r="G498" s="32"/>
      <c r="H498" s="32">
        <f>SUM(F498:G498)</f>
        <v>176.6</v>
      </c>
      <c r="I498" s="33"/>
      <c r="J498" s="32">
        <f>SUM(H498:I498)</f>
        <v>176.6</v>
      </c>
      <c r="K498" s="32"/>
      <c r="L498" s="32">
        <f>SUM(J498:K498)</f>
        <v>176.6</v>
      </c>
      <c r="M498" s="47">
        <v>176.6</v>
      </c>
      <c r="N498" s="32"/>
      <c r="O498" s="32">
        <f>SUM(M498:N498)</f>
        <v>176.6</v>
      </c>
      <c r="P498" s="32"/>
      <c r="Q498" s="32">
        <f>SUM(O498:P498)</f>
        <v>176.6</v>
      </c>
      <c r="R498" s="32"/>
      <c r="S498" s="32">
        <f>SUM(Q498:R498)</f>
        <v>176.6</v>
      </c>
      <c r="T498" s="32"/>
      <c r="U498" s="32">
        <f>SUM(S498:T498)</f>
        <v>176.6</v>
      </c>
      <c r="V498" s="47">
        <v>176.6</v>
      </c>
      <c r="W498" s="32"/>
      <c r="X498" s="32">
        <f>SUM(V498:W498)</f>
        <v>176.6</v>
      </c>
      <c r="Y498" s="32"/>
      <c r="Z498" s="32">
        <f>SUM(X498:Y498)</f>
        <v>176.6</v>
      </c>
      <c r="AA498" s="32"/>
      <c r="AB498" s="32">
        <f>SUM(Z498:AA498)</f>
        <v>176.6</v>
      </c>
      <c r="AC498" s="32"/>
      <c r="AD498" s="32">
        <f>SUM(AB498:AC498)</f>
        <v>176.6</v>
      </c>
    </row>
    <row r="499" spans="1:30" ht="31.5" outlineLevel="7" x14ac:dyDescent="0.2">
      <c r="A499" s="26" t="s">
        <v>492</v>
      </c>
      <c r="B499" s="26"/>
      <c r="C499" s="27" t="s">
        <v>493</v>
      </c>
      <c r="D499" s="28">
        <f>D500+D501</f>
        <v>544.70000000000005</v>
      </c>
      <c r="E499" s="28">
        <f t="shared" ref="E499:F499" si="1983">E500+E501</f>
        <v>0</v>
      </c>
      <c r="F499" s="28">
        <f t="shared" si="1983"/>
        <v>544.70000000000005</v>
      </c>
      <c r="G499" s="28">
        <f t="shared" ref="G499:H499" si="1984">G500+G501</f>
        <v>0</v>
      </c>
      <c r="H499" s="28">
        <f t="shared" si="1984"/>
        <v>544.70000000000005</v>
      </c>
      <c r="I499" s="29">
        <f t="shared" ref="I499:J499" si="1985">I500+I501</f>
        <v>0</v>
      </c>
      <c r="J499" s="28">
        <f t="shared" si="1985"/>
        <v>544.70000000000005</v>
      </c>
      <c r="K499" s="28">
        <f t="shared" ref="K499:L499" si="1986">K500+K501</f>
        <v>0</v>
      </c>
      <c r="L499" s="28">
        <f t="shared" si="1986"/>
        <v>544.70000000000005</v>
      </c>
      <c r="M499" s="28">
        <f t="shared" ref="M499:V499" si="1987">M500+M501</f>
        <v>560.9</v>
      </c>
      <c r="N499" s="28">
        <f t="shared" ref="N499:P499" si="1988">N500+N501</f>
        <v>0</v>
      </c>
      <c r="O499" s="28">
        <f t="shared" ref="O499:R499" si="1989">O500+O501</f>
        <v>560.9</v>
      </c>
      <c r="P499" s="28">
        <f t="shared" si="1988"/>
        <v>0</v>
      </c>
      <c r="Q499" s="28">
        <f t="shared" si="1989"/>
        <v>560.9</v>
      </c>
      <c r="R499" s="28">
        <f t="shared" si="1989"/>
        <v>0</v>
      </c>
      <c r="S499" s="28">
        <f t="shared" ref="S499:T499" si="1990">S500+S501</f>
        <v>560.9</v>
      </c>
      <c r="T499" s="28">
        <f t="shared" si="1990"/>
        <v>0</v>
      </c>
      <c r="U499" s="28">
        <f t="shared" ref="U499" si="1991">U500+U501</f>
        <v>560.9</v>
      </c>
      <c r="V499" s="28">
        <f t="shared" si="1987"/>
        <v>560.9</v>
      </c>
      <c r="W499" s="28">
        <f t="shared" ref="W499:Z499" si="1992">W500+W501</f>
        <v>0</v>
      </c>
      <c r="X499" s="28">
        <f t="shared" ref="X499" si="1993">X500+X501</f>
        <v>560.9</v>
      </c>
      <c r="Y499" s="28">
        <f t="shared" si="1992"/>
        <v>0</v>
      </c>
      <c r="Z499" s="28">
        <f t="shared" si="1992"/>
        <v>560.9</v>
      </c>
      <c r="AA499" s="28">
        <f t="shared" ref="AA499:AB499" si="1994">AA500+AA501</f>
        <v>0</v>
      </c>
      <c r="AB499" s="28">
        <f t="shared" si="1994"/>
        <v>560.9</v>
      </c>
      <c r="AC499" s="28">
        <f t="shared" ref="AC499:AD499" si="1995">AC500+AC501</f>
        <v>0</v>
      </c>
      <c r="AD499" s="28">
        <f t="shared" si="1995"/>
        <v>560.9</v>
      </c>
    </row>
    <row r="500" spans="1:30" ht="47.25" outlineLevel="7" x14ac:dyDescent="0.2">
      <c r="A500" s="30" t="s">
        <v>492</v>
      </c>
      <c r="B500" s="30" t="s">
        <v>3</v>
      </c>
      <c r="C500" s="38" t="s">
        <v>4</v>
      </c>
      <c r="D500" s="32">
        <v>444.70000000000005</v>
      </c>
      <c r="E500" s="32"/>
      <c r="F500" s="32">
        <f t="shared" ref="F500:F501" si="1996">SUM(D500:E500)</f>
        <v>444.70000000000005</v>
      </c>
      <c r="G500" s="32"/>
      <c r="H500" s="32">
        <f t="shared" ref="H500:H501" si="1997">SUM(F500:G500)</f>
        <v>444.70000000000005</v>
      </c>
      <c r="I500" s="33"/>
      <c r="J500" s="32">
        <f t="shared" ref="J500:J501" si="1998">SUM(H500:I500)</f>
        <v>444.70000000000005</v>
      </c>
      <c r="K500" s="32"/>
      <c r="L500" s="32">
        <f t="shared" ref="L500:L501" si="1999">SUM(J500:K500)</f>
        <v>444.70000000000005</v>
      </c>
      <c r="M500" s="32">
        <v>460.9</v>
      </c>
      <c r="N500" s="32"/>
      <c r="O500" s="32">
        <f t="shared" ref="O500:O501" si="2000">SUM(M500:N500)</f>
        <v>460.9</v>
      </c>
      <c r="P500" s="32"/>
      <c r="Q500" s="32">
        <f t="shared" ref="Q500:Q501" si="2001">SUM(O500:P500)</f>
        <v>460.9</v>
      </c>
      <c r="R500" s="32"/>
      <c r="S500" s="32">
        <f t="shared" ref="S500:S501" si="2002">SUM(Q500:R500)</f>
        <v>460.9</v>
      </c>
      <c r="T500" s="32"/>
      <c r="U500" s="32">
        <f t="shared" ref="U500:U501" si="2003">SUM(S500:T500)</f>
        <v>460.9</v>
      </c>
      <c r="V500" s="32">
        <v>460.9</v>
      </c>
      <c r="W500" s="32"/>
      <c r="X500" s="32">
        <f t="shared" ref="X500:X501" si="2004">SUM(V500:W500)</f>
        <v>460.9</v>
      </c>
      <c r="Y500" s="32"/>
      <c r="Z500" s="32">
        <f t="shared" ref="Z500:Z501" si="2005">SUM(X500:Y500)</f>
        <v>460.9</v>
      </c>
      <c r="AA500" s="32"/>
      <c r="AB500" s="32">
        <f t="shared" ref="AB500:AB501" si="2006">SUM(Z500:AA500)</f>
        <v>460.9</v>
      </c>
      <c r="AC500" s="32"/>
      <c r="AD500" s="32">
        <f t="shared" ref="AD500:AD501" si="2007">SUM(AB500:AC500)</f>
        <v>460.9</v>
      </c>
    </row>
    <row r="501" spans="1:30" ht="31.5" outlineLevel="7" x14ac:dyDescent="0.2">
      <c r="A501" s="30" t="s">
        <v>492</v>
      </c>
      <c r="B501" s="30" t="s">
        <v>6</v>
      </c>
      <c r="C501" s="38" t="s">
        <v>7</v>
      </c>
      <c r="D501" s="32">
        <v>100</v>
      </c>
      <c r="E501" s="32"/>
      <c r="F501" s="32">
        <f t="shared" si="1996"/>
        <v>100</v>
      </c>
      <c r="G501" s="32"/>
      <c r="H501" s="32">
        <f t="shared" si="1997"/>
        <v>100</v>
      </c>
      <c r="I501" s="33"/>
      <c r="J501" s="32">
        <f t="shared" si="1998"/>
        <v>100</v>
      </c>
      <c r="K501" s="32"/>
      <c r="L501" s="32">
        <f t="shared" si="1999"/>
        <v>100</v>
      </c>
      <c r="M501" s="32">
        <v>100</v>
      </c>
      <c r="N501" s="32"/>
      <c r="O501" s="32">
        <f t="shared" si="2000"/>
        <v>100</v>
      </c>
      <c r="P501" s="32"/>
      <c r="Q501" s="32">
        <f t="shared" si="2001"/>
        <v>100</v>
      </c>
      <c r="R501" s="32"/>
      <c r="S501" s="32">
        <f t="shared" si="2002"/>
        <v>100</v>
      </c>
      <c r="T501" s="32"/>
      <c r="U501" s="32">
        <f t="shared" si="2003"/>
        <v>100</v>
      </c>
      <c r="V501" s="32">
        <v>100</v>
      </c>
      <c r="W501" s="32"/>
      <c r="X501" s="32">
        <f t="shared" si="2004"/>
        <v>100</v>
      </c>
      <c r="Y501" s="32"/>
      <c r="Z501" s="32">
        <f t="shared" si="2005"/>
        <v>100</v>
      </c>
      <c r="AA501" s="32"/>
      <c r="AB501" s="32">
        <f t="shared" si="2006"/>
        <v>100</v>
      </c>
      <c r="AC501" s="32"/>
      <c r="AD501" s="32">
        <f t="shared" si="2007"/>
        <v>100</v>
      </c>
    </row>
    <row r="502" spans="1:30" ht="31.5" outlineLevel="7" x14ac:dyDescent="0.2">
      <c r="A502" s="26" t="s">
        <v>494</v>
      </c>
      <c r="B502" s="26"/>
      <c r="C502" s="27" t="s">
        <v>495</v>
      </c>
      <c r="D502" s="28">
        <f>D503+D504</f>
        <v>8263.2999999999993</v>
      </c>
      <c r="E502" s="28">
        <f t="shared" ref="E502:F502" si="2008">E503+E504</f>
        <v>0</v>
      </c>
      <c r="F502" s="28">
        <f t="shared" si="2008"/>
        <v>8263.2999999999993</v>
      </c>
      <c r="G502" s="28">
        <f t="shared" ref="G502:H502" si="2009">G503+G504</f>
        <v>0</v>
      </c>
      <c r="H502" s="28">
        <f t="shared" si="2009"/>
        <v>8263.2999999999993</v>
      </c>
      <c r="I502" s="29">
        <f t="shared" ref="I502:J502" si="2010">I503+I504</f>
        <v>0</v>
      </c>
      <c r="J502" s="28">
        <f t="shared" si="2010"/>
        <v>8263.2999999999993</v>
      </c>
      <c r="K502" s="28">
        <f t="shared" ref="K502:L502" si="2011">K503+K504</f>
        <v>0</v>
      </c>
      <c r="L502" s="28">
        <f t="shared" si="2011"/>
        <v>8263.2999999999993</v>
      </c>
      <c r="M502" s="28">
        <f t="shared" ref="M502:V502" si="2012">M503+M504</f>
        <v>8505.7999999999993</v>
      </c>
      <c r="N502" s="28">
        <f t="shared" ref="N502:P502" si="2013">N503+N504</f>
        <v>0</v>
      </c>
      <c r="O502" s="28">
        <f t="shared" ref="O502:R502" si="2014">O503+O504</f>
        <v>8505.7999999999993</v>
      </c>
      <c r="P502" s="28">
        <f t="shared" si="2013"/>
        <v>0</v>
      </c>
      <c r="Q502" s="28">
        <f t="shared" si="2014"/>
        <v>8505.7999999999993</v>
      </c>
      <c r="R502" s="28">
        <f t="shared" si="2014"/>
        <v>0</v>
      </c>
      <c r="S502" s="28">
        <f t="shared" ref="S502:T502" si="2015">S503+S504</f>
        <v>8505.7999999999993</v>
      </c>
      <c r="T502" s="28">
        <f t="shared" si="2015"/>
        <v>0</v>
      </c>
      <c r="U502" s="28">
        <f t="shared" ref="U502" si="2016">U503+U504</f>
        <v>8505.7999999999993</v>
      </c>
      <c r="V502" s="28">
        <f t="shared" si="2012"/>
        <v>8505.7999999999993</v>
      </c>
      <c r="W502" s="28">
        <f t="shared" ref="W502:Z502" si="2017">W503+W504</f>
        <v>0</v>
      </c>
      <c r="X502" s="28">
        <f t="shared" ref="X502" si="2018">X503+X504</f>
        <v>8505.7999999999993</v>
      </c>
      <c r="Y502" s="28">
        <f t="shared" si="2017"/>
        <v>0</v>
      </c>
      <c r="Z502" s="28">
        <f t="shared" si="2017"/>
        <v>8505.7999999999993</v>
      </c>
      <c r="AA502" s="28">
        <f t="shared" ref="AA502:AB502" si="2019">AA503+AA504</f>
        <v>0</v>
      </c>
      <c r="AB502" s="28">
        <f t="shared" si="2019"/>
        <v>8505.7999999999993</v>
      </c>
      <c r="AC502" s="28">
        <f t="shared" ref="AC502:AD502" si="2020">AC503+AC504</f>
        <v>0</v>
      </c>
      <c r="AD502" s="28">
        <f t="shared" si="2020"/>
        <v>8505.7999999999993</v>
      </c>
    </row>
    <row r="503" spans="1:30" ht="47.25" outlineLevel="7" x14ac:dyDescent="0.2">
      <c r="A503" s="30" t="s">
        <v>494</v>
      </c>
      <c r="B503" s="30" t="s">
        <v>3</v>
      </c>
      <c r="C503" s="38" t="s">
        <v>4</v>
      </c>
      <c r="D503" s="32">
        <v>8168.2999999999993</v>
      </c>
      <c r="E503" s="32"/>
      <c r="F503" s="32">
        <f t="shared" ref="F503:F504" si="2021">SUM(D503:E503)</f>
        <v>8168.2999999999993</v>
      </c>
      <c r="G503" s="32"/>
      <c r="H503" s="32">
        <f t="shared" ref="H503:H504" si="2022">SUM(F503:G503)</f>
        <v>8168.2999999999993</v>
      </c>
      <c r="I503" s="33"/>
      <c r="J503" s="32">
        <f t="shared" ref="J503:J504" si="2023">SUM(H503:I503)</f>
        <v>8168.2999999999993</v>
      </c>
      <c r="K503" s="32"/>
      <c r="L503" s="32">
        <f t="shared" ref="L503:L504" si="2024">SUM(J503:K503)</f>
        <v>8168.2999999999993</v>
      </c>
      <c r="M503" s="32">
        <v>8410.7999999999993</v>
      </c>
      <c r="N503" s="32"/>
      <c r="O503" s="32">
        <f t="shared" ref="O503:O504" si="2025">SUM(M503:N503)</f>
        <v>8410.7999999999993</v>
      </c>
      <c r="P503" s="32"/>
      <c r="Q503" s="32">
        <f t="shared" ref="Q503:Q504" si="2026">SUM(O503:P503)</f>
        <v>8410.7999999999993</v>
      </c>
      <c r="R503" s="32"/>
      <c r="S503" s="32">
        <f t="shared" ref="S503:S504" si="2027">SUM(Q503:R503)</f>
        <v>8410.7999999999993</v>
      </c>
      <c r="T503" s="32"/>
      <c r="U503" s="32">
        <f t="shared" ref="U503:U504" si="2028">SUM(S503:T503)</f>
        <v>8410.7999999999993</v>
      </c>
      <c r="V503" s="32">
        <v>8410.7999999999993</v>
      </c>
      <c r="W503" s="32"/>
      <c r="X503" s="32">
        <f t="shared" ref="X503:X504" si="2029">SUM(V503:W503)</f>
        <v>8410.7999999999993</v>
      </c>
      <c r="Y503" s="32"/>
      <c r="Z503" s="32">
        <f t="shared" ref="Z503:Z504" si="2030">SUM(X503:Y503)</f>
        <v>8410.7999999999993</v>
      </c>
      <c r="AA503" s="32"/>
      <c r="AB503" s="32">
        <f t="shared" ref="AB503:AB504" si="2031">SUM(Z503:AA503)</f>
        <v>8410.7999999999993</v>
      </c>
      <c r="AC503" s="32"/>
      <c r="AD503" s="32">
        <f t="shared" ref="AD503:AD504" si="2032">SUM(AB503:AC503)</f>
        <v>8410.7999999999993</v>
      </c>
    </row>
    <row r="504" spans="1:30" ht="31.5" outlineLevel="3" x14ac:dyDescent="0.2">
      <c r="A504" s="30" t="s">
        <v>494</v>
      </c>
      <c r="B504" s="30" t="s">
        <v>6</v>
      </c>
      <c r="C504" s="38" t="s">
        <v>7</v>
      </c>
      <c r="D504" s="32">
        <v>95</v>
      </c>
      <c r="E504" s="32"/>
      <c r="F504" s="32">
        <f t="shared" si="2021"/>
        <v>95</v>
      </c>
      <c r="G504" s="32"/>
      <c r="H504" s="32">
        <f t="shared" si="2022"/>
        <v>95</v>
      </c>
      <c r="I504" s="33"/>
      <c r="J504" s="32">
        <f t="shared" si="2023"/>
        <v>95</v>
      </c>
      <c r="K504" s="32"/>
      <c r="L504" s="32">
        <f t="shared" si="2024"/>
        <v>95</v>
      </c>
      <c r="M504" s="32">
        <v>95</v>
      </c>
      <c r="N504" s="32"/>
      <c r="O504" s="32">
        <f t="shared" si="2025"/>
        <v>95</v>
      </c>
      <c r="P504" s="32"/>
      <c r="Q504" s="32">
        <f t="shared" si="2026"/>
        <v>95</v>
      </c>
      <c r="R504" s="32"/>
      <c r="S504" s="32">
        <f t="shared" si="2027"/>
        <v>95</v>
      </c>
      <c r="T504" s="32"/>
      <c r="U504" s="32">
        <f t="shared" si="2028"/>
        <v>95</v>
      </c>
      <c r="V504" s="32">
        <v>95</v>
      </c>
      <c r="W504" s="32"/>
      <c r="X504" s="32">
        <f t="shared" si="2029"/>
        <v>95</v>
      </c>
      <c r="Y504" s="32"/>
      <c r="Z504" s="32">
        <f t="shared" si="2030"/>
        <v>95</v>
      </c>
      <c r="AA504" s="32"/>
      <c r="AB504" s="32">
        <f t="shared" si="2031"/>
        <v>95</v>
      </c>
      <c r="AC504" s="32"/>
      <c r="AD504" s="32">
        <f t="shared" si="2032"/>
        <v>95</v>
      </c>
    </row>
    <row r="505" spans="1:30" ht="63" outlineLevel="4" x14ac:dyDescent="0.2">
      <c r="A505" s="26" t="s">
        <v>496</v>
      </c>
      <c r="B505" s="26"/>
      <c r="C505" s="27" t="s">
        <v>497</v>
      </c>
      <c r="D505" s="28">
        <f>D506</f>
        <v>0.8</v>
      </c>
      <c r="E505" s="28">
        <f t="shared" ref="E505:L505" si="2033">E506</f>
        <v>0</v>
      </c>
      <c r="F505" s="28">
        <f t="shared" si="2033"/>
        <v>0.8</v>
      </c>
      <c r="G505" s="28">
        <f t="shared" si="2033"/>
        <v>0</v>
      </c>
      <c r="H505" s="28">
        <f t="shared" si="2033"/>
        <v>0.8</v>
      </c>
      <c r="I505" s="29">
        <f t="shared" si="2033"/>
        <v>0</v>
      </c>
      <c r="J505" s="28">
        <f t="shared" si="2033"/>
        <v>0.8</v>
      </c>
      <c r="K505" s="28">
        <f t="shared" si="2033"/>
        <v>0</v>
      </c>
      <c r="L505" s="28">
        <f t="shared" si="2033"/>
        <v>0.8</v>
      </c>
      <c r="M505" s="28">
        <f t="shared" ref="M505:V505" si="2034">M506</f>
        <v>0.8</v>
      </c>
      <c r="N505" s="28">
        <f t="shared" ref="N505:T505" si="2035">N506</f>
        <v>0</v>
      </c>
      <c r="O505" s="28">
        <f t="shared" ref="O505:U505" si="2036">O506</f>
        <v>0.8</v>
      </c>
      <c r="P505" s="28">
        <f t="shared" si="2035"/>
        <v>0</v>
      </c>
      <c r="Q505" s="28">
        <f t="shared" si="2036"/>
        <v>0.8</v>
      </c>
      <c r="R505" s="28">
        <f t="shared" si="2035"/>
        <v>0</v>
      </c>
      <c r="S505" s="28">
        <f t="shared" si="2036"/>
        <v>0.8</v>
      </c>
      <c r="T505" s="28">
        <f t="shared" si="2035"/>
        <v>0</v>
      </c>
      <c r="U505" s="28">
        <f t="shared" si="2036"/>
        <v>0.8</v>
      </c>
      <c r="V505" s="28">
        <f t="shared" si="2034"/>
        <v>0.8</v>
      </c>
      <c r="W505" s="28">
        <f t="shared" ref="W505:AC505" si="2037">W506</f>
        <v>0</v>
      </c>
      <c r="X505" s="28">
        <f t="shared" ref="X505:AD505" si="2038">X506</f>
        <v>0.8</v>
      </c>
      <c r="Y505" s="28">
        <f t="shared" si="2037"/>
        <v>0</v>
      </c>
      <c r="Z505" s="28">
        <f t="shared" si="2038"/>
        <v>0.8</v>
      </c>
      <c r="AA505" s="28">
        <f t="shared" si="2037"/>
        <v>0</v>
      </c>
      <c r="AB505" s="28">
        <f t="shared" si="2038"/>
        <v>0.8</v>
      </c>
      <c r="AC505" s="28">
        <f t="shared" si="2037"/>
        <v>0</v>
      </c>
      <c r="AD505" s="28">
        <f t="shared" si="2038"/>
        <v>0.8</v>
      </c>
    </row>
    <row r="506" spans="1:30" ht="47.25" outlineLevel="5" x14ac:dyDescent="0.2">
      <c r="A506" s="30" t="s">
        <v>496</v>
      </c>
      <c r="B506" s="30" t="s">
        <v>3</v>
      </c>
      <c r="C506" s="38" t="s">
        <v>4</v>
      </c>
      <c r="D506" s="32">
        <v>0.8</v>
      </c>
      <c r="E506" s="32"/>
      <c r="F506" s="32">
        <f>SUM(D506:E506)</f>
        <v>0.8</v>
      </c>
      <c r="G506" s="32"/>
      <c r="H506" s="32">
        <f>SUM(F506:G506)</f>
        <v>0.8</v>
      </c>
      <c r="I506" s="33"/>
      <c r="J506" s="32">
        <f>SUM(H506:I506)</f>
        <v>0.8</v>
      </c>
      <c r="K506" s="32"/>
      <c r="L506" s="32">
        <f>SUM(J506:K506)</f>
        <v>0.8</v>
      </c>
      <c r="M506" s="32">
        <v>0.8</v>
      </c>
      <c r="N506" s="32"/>
      <c r="O506" s="32">
        <f>SUM(M506:N506)</f>
        <v>0.8</v>
      </c>
      <c r="P506" s="32"/>
      <c r="Q506" s="32">
        <f>SUM(O506:P506)</f>
        <v>0.8</v>
      </c>
      <c r="R506" s="32"/>
      <c r="S506" s="32">
        <f>SUM(Q506:R506)</f>
        <v>0.8</v>
      </c>
      <c r="T506" s="32"/>
      <c r="U506" s="32">
        <f>SUM(S506:T506)</f>
        <v>0.8</v>
      </c>
      <c r="V506" s="32">
        <v>0.8</v>
      </c>
      <c r="W506" s="32"/>
      <c r="X506" s="32">
        <f>SUM(V506:W506)</f>
        <v>0.8</v>
      </c>
      <c r="Y506" s="32"/>
      <c r="Z506" s="32">
        <f>SUM(X506:Y506)</f>
        <v>0.8</v>
      </c>
      <c r="AA506" s="32"/>
      <c r="AB506" s="32">
        <f>SUM(Z506:AA506)</f>
        <v>0.8</v>
      </c>
      <c r="AC506" s="32"/>
      <c r="AD506" s="32">
        <f>SUM(AB506:AC506)</f>
        <v>0.8</v>
      </c>
    </row>
    <row r="507" spans="1:30" ht="31.5" outlineLevel="7" x14ac:dyDescent="0.2">
      <c r="A507" s="22" t="s">
        <v>498</v>
      </c>
      <c r="B507" s="22"/>
      <c r="C507" s="40" t="s">
        <v>499</v>
      </c>
      <c r="D507" s="36">
        <f>D508</f>
        <v>674.1</v>
      </c>
      <c r="E507" s="36">
        <f t="shared" ref="E507:L507" si="2039">E508</f>
        <v>0</v>
      </c>
      <c r="F507" s="36">
        <f t="shared" si="2039"/>
        <v>674.1</v>
      </c>
      <c r="G507" s="36">
        <f t="shared" si="2039"/>
        <v>0</v>
      </c>
      <c r="H507" s="36">
        <f t="shared" si="2039"/>
        <v>674.1</v>
      </c>
      <c r="I507" s="37">
        <f t="shared" si="2039"/>
        <v>0</v>
      </c>
      <c r="J507" s="36">
        <f t="shared" si="2039"/>
        <v>674.1</v>
      </c>
      <c r="K507" s="36">
        <f t="shared" si="2039"/>
        <v>0</v>
      </c>
      <c r="L507" s="36">
        <f t="shared" si="2039"/>
        <v>674.1</v>
      </c>
      <c r="M507" s="36">
        <f t="shared" ref="M507:V507" si="2040">M508</f>
        <v>694.3</v>
      </c>
      <c r="N507" s="36">
        <f t="shared" ref="N507:T507" si="2041">N508</f>
        <v>0</v>
      </c>
      <c r="O507" s="36">
        <f t="shared" ref="O507:U507" si="2042">O508</f>
        <v>694.3</v>
      </c>
      <c r="P507" s="36">
        <f t="shared" si="2041"/>
        <v>0</v>
      </c>
      <c r="Q507" s="36">
        <f t="shared" si="2042"/>
        <v>694.3</v>
      </c>
      <c r="R507" s="36">
        <f t="shared" si="2041"/>
        <v>0</v>
      </c>
      <c r="S507" s="36">
        <f t="shared" si="2042"/>
        <v>694.3</v>
      </c>
      <c r="T507" s="36">
        <f t="shared" si="2041"/>
        <v>0</v>
      </c>
      <c r="U507" s="36">
        <f t="shared" si="2042"/>
        <v>694.3</v>
      </c>
      <c r="V507" s="36">
        <f t="shared" si="2040"/>
        <v>694.3</v>
      </c>
      <c r="W507" s="36">
        <f t="shared" ref="W507:AC507" si="2043">W508</f>
        <v>0</v>
      </c>
      <c r="X507" s="36">
        <f t="shared" ref="X507:AD507" si="2044">X508</f>
        <v>694.3</v>
      </c>
      <c r="Y507" s="36">
        <f t="shared" si="2043"/>
        <v>0</v>
      </c>
      <c r="Z507" s="36">
        <f t="shared" si="2044"/>
        <v>694.3</v>
      </c>
      <c r="AA507" s="36">
        <f t="shared" si="2043"/>
        <v>0</v>
      </c>
      <c r="AB507" s="36">
        <f t="shared" si="2044"/>
        <v>694.3</v>
      </c>
      <c r="AC507" s="36">
        <f t="shared" si="2043"/>
        <v>0</v>
      </c>
      <c r="AD507" s="36">
        <f t="shared" si="2044"/>
        <v>694.3</v>
      </c>
    </row>
    <row r="508" spans="1:30" ht="47.25" outlineLevel="5" x14ac:dyDescent="0.2">
      <c r="A508" s="41" t="s">
        <v>498</v>
      </c>
      <c r="B508" s="41" t="s">
        <v>3</v>
      </c>
      <c r="C508" s="42" t="s">
        <v>4</v>
      </c>
      <c r="D508" s="32">
        <v>674.1</v>
      </c>
      <c r="E508" s="32"/>
      <c r="F508" s="32">
        <f>SUM(D508:E508)</f>
        <v>674.1</v>
      </c>
      <c r="G508" s="32"/>
      <c r="H508" s="32">
        <f>SUM(F508:G508)</f>
        <v>674.1</v>
      </c>
      <c r="I508" s="33"/>
      <c r="J508" s="32">
        <f>SUM(H508:I508)</f>
        <v>674.1</v>
      </c>
      <c r="K508" s="32"/>
      <c r="L508" s="32">
        <f>SUM(J508:K508)</f>
        <v>674.1</v>
      </c>
      <c r="M508" s="32">
        <v>694.3</v>
      </c>
      <c r="N508" s="32"/>
      <c r="O508" s="32">
        <f>SUM(M508:N508)</f>
        <v>694.3</v>
      </c>
      <c r="P508" s="32"/>
      <c r="Q508" s="32">
        <f>SUM(O508:P508)</f>
        <v>694.3</v>
      </c>
      <c r="R508" s="32"/>
      <c r="S508" s="32">
        <f>SUM(Q508:R508)</f>
        <v>694.3</v>
      </c>
      <c r="T508" s="32"/>
      <c r="U508" s="32">
        <f>SUM(S508:T508)</f>
        <v>694.3</v>
      </c>
      <c r="V508" s="32">
        <v>694.3</v>
      </c>
      <c r="W508" s="32"/>
      <c r="X508" s="32">
        <f>SUM(V508:W508)</f>
        <v>694.3</v>
      </c>
      <c r="Y508" s="32"/>
      <c r="Z508" s="32">
        <f>SUM(X508:Y508)</f>
        <v>694.3</v>
      </c>
      <c r="AA508" s="32"/>
      <c r="AB508" s="32">
        <f>SUM(Z508:AA508)</f>
        <v>694.3</v>
      </c>
      <c r="AC508" s="32"/>
      <c r="AD508" s="32">
        <f>SUM(AB508:AC508)</f>
        <v>694.3</v>
      </c>
    </row>
    <row r="509" spans="1:30" ht="47.25" outlineLevel="7" x14ac:dyDescent="0.2">
      <c r="A509" s="26" t="s">
        <v>502</v>
      </c>
      <c r="B509" s="26"/>
      <c r="C509" s="27" t="s">
        <v>503</v>
      </c>
      <c r="D509" s="28">
        <f>D510</f>
        <v>16.5</v>
      </c>
      <c r="E509" s="28">
        <f t="shared" ref="E509:L509" si="2045">E510</f>
        <v>0</v>
      </c>
      <c r="F509" s="28">
        <f t="shared" si="2045"/>
        <v>16.5</v>
      </c>
      <c r="G509" s="28">
        <f t="shared" si="2045"/>
        <v>0</v>
      </c>
      <c r="H509" s="28">
        <f t="shared" si="2045"/>
        <v>16.5</v>
      </c>
      <c r="I509" s="29">
        <f t="shared" si="2045"/>
        <v>0</v>
      </c>
      <c r="J509" s="28">
        <f t="shared" si="2045"/>
        <v>16.5</v>
      </c>
      <c r="K509" s="28">
        <f t="shared" si="2045"/>
        <v>0</v>
      </c>
      <c r="L509" s="28">
        <f t="shared" si="2045"/>
        <v>16.5</v>
      </c>
      <c r="M509" s="28">
        <f t="shared" ref="M509:V509" si="2046">M510</f>
        <v>320.5</v>
      </c>
      <c r="N509" s="28">
        <f t="shared" ref="N509:T509" si="2047">N510</f>
        <v>0</v>
      </c>
      <c r="O509" s="28">
        <f t="shared" ref="O509:U509" si="2048">O510</f>
        <v>320.5</v>
      </c>
      <c r="P509" s="28">
        <f t="shared" si="2047"/>
        <v>0</v>
      </c>
      <c r="Q509" s="28">
        <f t="shared" si="2048"/>
        <v>320.5</v>
      </c>
      <c r="R509" s="28">
        <f t="shared" si="2047"/>
        <v>0</v>
      </c>
      <c r="S509" s="28">
        <f t="shared" si="2048"/>
        <v>320.5</v>
      </c>
      <c r="T509" s="28">
        <f t="shared" si="2047"/>
        <v>0</v>
      </c>
      <c r="U509" s="28">
        <f t="shared" si="2048"/>
        <v>320.5</v>
      </c>
      <c r="V509" s="28">
        <f t="shared" si="2046"/>
        <v>301.89999999999998</v>
      </c>
      <c r="W509" s="28">
        <f t="shared" ref="W509:AC509" si="2049">W510</f>
        <v>0</v>
      </c>
      <c r="X509" s="28">
        <f t="shared" ref="X509:AD509" si="2050">X510</f>
        <v>301.89999999999998</v>
      </c>
      <c r="Y509" s="28">
        <f t="shared" si="2049"/>
        <v>0</v>
      </c>
      <c r="Z509" s="28">
        <f t="shared" si="2050"/>
        <v>301.89999999999998</v>
      </c>
      <c r="AA509" s="28">
        <f t="shared" si="2049"/>
        <v>0</v>
      </c>
      <c r="AB509" s="28">
        <f t="shared" si="2050"/>
        <v>301.89999999999998</v>
      </c>
      <c r="AC509" s="28">
        <f t="shared" si="2049"/>
        <v>0</v>
      </c>
      <c r="AD509" s="28">
        <f t="shared" si="2050"/>
        <v>301.89999999999998</v>
      </c>
    </row>
    <row r="510" spans="1:30" ht="31.5" outlineLevel="3" x14ac:dyDescent="0.2">
      <c r="A510" s="30" t="s">
        <v>502</v>
      </c>
      <c r="B510" s="30" t="s">
        <v>6</v>
      </c>
      <c r="C510" s="38" t="s">
        <v>7</v>
      </c>
      <c r="D510" s="32">
        <v>16.5</v>
      </c>
      <c r="E510" s="32"/>
      <c r="F510" s="32">
        <f>SUM(D510:E510)</f>
        <v>16.5</v>
      </c>
      <c r="G510" s="32"/>
      <c r="H510" s="32">
        <f>SUM(F510:G510)</f>
        <v>16.5</v>
      </c>
      <c r="I510" s="33"/>
      <c r="J510" s="32">
        <f>SUM(H510:I510)</f>
        <v>16.5</v>
      </c>
      <c r="K510" s="32"/>
      <c r="L510" s="32">
        <f>SUM(J510:K510)</f>
        <v>16.5</v>
      </c>
      <c r="M510" s="32">
        <v>320.5</v>
      </c>
      <c r="N510" s="32"/>
      <c r="O510" s="32">
        <f>SUM(M510:N510)</f>
        <v>320.5</v>
      </c>
      <c r="P510" s="32"/>
      <c r="Q510" s="32">
        <f>SUM(O510:P510)</f>
        <v>320.5</v>
      </c>
      <c r="R510" s="32"/>
      <c r="S510" s="32">
        <f>SUM(Q510:R510)</f>
        <v>320.5</v>
      </c>
      <c r="T510" s="32"/>
      <c r="U510" s="32">
        <f>SUM(S510:T510)</f>
        <v>320.5</v>
      </c>
      <c r="V510" s="32">
        <v>301.89999999999998</v>
      </c>
      <c r="W510" s="32"/>
      <c r="X510" s="32">
        <f>SUM(V510:W510)</f>
        <v>301.89999999999998</v>
      </c>
      <c r="Y510" s="32"/>
      <c r="Z510" s="32">
        <f>SUM(X510:Y510)</f>
        <v>301.89999999999998</v>
      </c>
      <c r="AA510" s="32"/>
      <c r="AB510" s="32">
        <f>SUM(Z510:AA510)</f>
        <v>301.89999999999998</v>
      </c>
      <c r="AC510" s="32"/>
      <c r="AD510" s="32">
        <f>SUM(AB510:AC510)</f>
        <v>301.89999999999998</v>
      </c>
    </row>
    <row r="511" spans="1:30" outlineLevel="4" x14ac:dyDescent="0.2">
      <c r="A511" s="26" t="s">
        <v>506</v>
      </c>
      <c r="B511" s="26"/>
      <c r="C511" s="27" t="s">
        <v>507</v>
      </c>
      <c r="D511" s="28">
        <f>D512</f>
        <v>5082</v>
      </c>
      <c r="E511" s="28">
        <f t="shared" ref="E511:L511" si="2051">E512</f>
        <v>0</v>
      </c>
      <c r="F511" s="28">
        <f t="shared" si="2051"/>
        <v>5082</v>
      </c>
      <c r="G511" s="28">
        <f t="shared" si="2051"/>
        <v>0</v>
      </c>
      <c r="H511" s="28">
        <f t="shared" si="2051"/>
        <v>5082</v>
      </c>
      <c r="I511" s="29">
        <f t="shared" si="2051"/>
        <v>0</v>
      </c>
      <c r="J511" s="28">
        <f t="shared" si="2051"/>
        <v>5082</v>
      </c>
      <c r="K511" s="28">
        <f t="shared" si="2051"/>
        <v>0</v>
      </c>
      <c r="L511" s="28">
        <f t="shared" si="2051"/>
        <v>5082</v>
      </c>
      <c r="M511" s="28">
        <f t="shared" ref="M511:V511" si="2052">M512</f>
        <v>5238.3</v>
      </c>
      <c r="N511" s="28">
        <f t="shared" ref="N511:T511" si="2053">N512</f>
        <v>0</v>
      </c>
      <c r="O511" s="28">
        <f t="shared" ref="O511:U511" si="2054">O512</f>
        <v>5238.3</v>
      </c>
      <c r="P511" s="28">
        <f t="shared" si="2053"/>
        <v>0</v>
      </c>
      <c r="Q511" s="28">
        <f t="shared" si="2054"/>
        <v>5238.3</v>
      </c>
      <c r="R511" s="28">
        <f t="shared" si="2053"/>
        <v>0</v>
      </c>
      <c r="S511" s="28">
        <f t="shared" si="2054"/>
        <v>5238.3</v>
      </c>
      <c r="T511" s="28">
        <f t="shared" si="2053"/>
        <v>0</v>
      </c>
      <c r="U511" s="28">
        <f t="shared" si="2054"/>
        <v>5238.3</v>
      </c>
      <c r="V511" s="28">
        <f t="shared" si="2052"/>
        <v>5238.3</v>
      </c>
      <c r="W511" s="28">
        <f t="shared" ref="W511:AC511" si="2055">W512</f>
        <v>0</v>
      </c>
      <c r="X511" s="28">
        <f t="shared" ref="X511:AD511" si="2056">X512</f>
        <v>5238.3</v>
      </c>
      <c r="Y511" s="28">
        <f t="shared" si="2055"/>
        <v>0</v>
      </c>
      <c r="Z511" s="28">
        <f t="shared" si="2056"/>
        <v>5238.3</v>
      </c>
      <c r="AA511" s="28">
        <f t="shared" si="2055"/>
        <v>0</v>
      </c>
      <c r="AB511" s="28">
        <f t="shared" si="2056"/>
        <v>5238.3</v>
      </c>
      <c r="AC511" s="28">
        <f t="shared" si="2055"/>
        <v>0</v>
      </c>
      <c r="AD511" s="28">
        <f t="shared" si="2056"/>
        <v>5238.3</v>
      </c>
    </row>
    <row r="512" spans="1:30" ht="47.25" outlineLevel="5" x14ac:dyDescent="0.2">
      <c r="A512" s="30" t="s">
        <v>506</v>
      </c>
      <c r="B512" s="30" t="s">
        <v>3</v>
      </c>
      <c r="C512" s="38" t="s">
        <v>4</v>
      </c>
      <c r="D512" s="32">
        <v>5082</v>
      </c>
      <c r="E512" s="32"/>
      <c r="F512" s="32">
        <f>SUM(D512:E512)</f>
        <v>5082</v>
      </c>
      <c r="G512" s="32"/>
      <c r="H512" s="32">
        <f>SUM(F512:G512)</f>
        <v>5082</v>
      </c>
      <c r="I512" s="33"/>
      <c r="J512" s="32">
        <f>SUM(H512:I512)</f>
        <v>5082</v>
      </c>
      <c r="K512" s="32"/>
      <c r="L512" s="32">
        <f>SUM(J512:K512)</f>
        <v>5082</v>
      </c>
      <c r="M512" s="34">
        <v>5238.3</v>
      </c>
      <c r="N512" s="32"/>
      <c r="O512" s="32">
        <f>SUM(M512:N512)</f>
        <v>5238.3</v>
      </c>
      <c r="P512" s="32"/>
      <c r="Q512" s="32">
        <f>SUM(O512:P512)</f>
        <v>5238.3</v>
      </c>
      <c r="R512" s="32"/>
      <c r="S512" s="32">
        <f>SUM(Q512:R512)</f>
        <v>5238.3</v>
      </c>
      <c r="T512" s="32"/>
      <c r="U512" s="32">
        <f>SUM(S512:T512)</f>
        <v>5238.3</v>
      </c>
      <c r="V512" s="34">
        <v>5238.3</v>
      </c>
      <c r="W512" s="32"/>
      <c r="X512" s="32">
        <f>SUM(V512:W512)</f>
        <v>5238.3</v>
      </c>
      <c r="Y512" s="32"/>
      <c r="Z512" s="32">
        <f>SUM(X512:Y512)</f>
        <v>5238.3</v>
      </c>
      <c r="AA512" s="32"/>
      <c r="AB512" s="32">
        <f>SUM(Z512:AA512)</f>
        <v>5238.3</v>
      </c>
      <c r="AC512" s="32"/>
      <c r="AD512" s="32">
        <f>SUM(AB512:AC512)</f>
        <v>5238.3</v>
      </c>
    </row>
    <row r="513" spans="1:30" ht="47.25" outlineLevel="7" x14ac:dyDescent="0.2">
      <c r="A513" s="26" t="s">
        <v>293</v>
      </c>
      <c r="B513" s="26"/>
      <c r="C513" s="27" t="s">
        <v>670</v>
      </c>
      <c r="D513" s="28">
        <f>D514+D518</f>
        <v>27829.599999999999</v>
      </c>
      <c r="E513" s="28">
        <f t="shared" ref="E513:F513" si="2057">E514+E518</f>
        <v>-771.1</v>
      </c>
      <c r="F513" s="28">
        <f t="shared" si="2057"/>
        <v>27058.5</v>
      </c>
      <c r="G513" s="28">
        <f t="shared" ref="G513:H513" si="2058">G514+G518</f>
        <v>0</v>
      </c>
      <c r="H513" s="28">
        <f t="shared" si="2058"/>
        <v>27058.5</v>
      </c>
      <c r="I513" s="29">
        <f t="shared" ref="I513:J513" si="2059">I514+I518</f>
        <v>0</v>
      </c>
      <c r="J513" s="28">
        <f t="shared" si="2059"/>
        <v>27058.5</v>
      </c>
      <c r="K513" s="28">
        <f t="shared" ref="K513:L513" si="2060">K514+K518</f>
        <v>0</v>
      </c>
      <c r="L513" s="28">
        <f t="shared" si="2060"/>
        <v>27058.5</v>
      </c>
      <c r="M513" s="28">
        <f>M514+M518</f>
        <v>27834</v>
      </c>
      <c r="N513" s="28">
        <f t="shared" ref="N513:P513" si="2061">N514+N518</f>
        <v>-771.1</v>
      </c>
      <c r="O513" s="28">
        <f t="shared" ref="O513:R513" si="2062">O514+O518</f>
        <v>27062.9</v>
      </c>
      <c r="P513" s="28">
        <f t="shared" si="2061"/>
        <v>0</v>
      </c>
      <c r="Q513" s="28">
        <f t="shared" si="2062"/>
        <v>27062.9</v>
      </c>
      <c r="R513" s="28">
        <f t="shared" si="2062"/>
        <v>0</v>
      </c>
      <c r="S513" s="28">
        <f t="shared" ref="S513:T513" si="2063">S514+S518</f>
        <v>27062.9</v>
      </c>
      <c r="T513" s="28">
        <f t="shared" si="2063"/>
        <v>0</v>
      </c>
      <c r="U513" s="28">
        <f t="shared" ref="U513" si="2064">U514+U518</f>
        <v>27062.9</v>
      </c>
      <c r="V513" s="28">
        <f>V514+V518</f>
        <v>27834.1</v>
      </c>
      <c r="W513" s="28">
        <f t="shared" ref="W513:Y513" si="2065">W514+W518</f>
        <v>-771.1</v>
      </c>
      <c r="X513" s="28">
        <f t="shared" ref="X513:AA513" si="2066">X514+X518</f>
        <v>27063</v>
      </c>
      <c r="Y513" s="28">
        <f t="shared" si="2065"/>
        <v>0</v>
      </c>
      <c r="Z513" s="28">
        <f t="shared" si="2066"/>
        <v>27063</v>
      </c>
      <c r="AA513" s="28">
        <f t="shared" si="2066"/>
        <v>0</v>
      </c>
      <c r="AB513" s="28">
        <f t="shared" ref="AB513:AC513" si="2067">AB514+AB518</f>
        <v>27063</v>
      </c>
      <c r="AC513" s="28">
        <f t="shared" si="2067"/>
        <v>0</v>
      </c>
      <c r="AD513" s="28">
        <f t="shared" ref="AD513" si="2068">AD514+AD518</f>
        <v>27063</v>
      </c>
    </row>
    <row r="514" spans="1:30" outlineLevel="3" x14ac:dyDescent="0.2">
      <c r="A514" s="26" t="s">
        <v>294</v>
      </c>
      <c r="B514" s="26"/>
      <c r="C514" s="27" t="s">
        <v>28</v>
      </c>
      <c r="D514" s="28">
        <f>D515+D516+D517</f>
        <v>27678.6</v>
      </c>
      <c r="E514" s="28">
        <f t="shared" ref="E514:F514" si="2069">E515+E516+E517</f>
        <v>-771.1</v>
      </c>
      <c r="F514" s="28">
        <f t="shared" si="2069"/>
        <v>26907.5</v>
      </c>
      <c r="G514" s="28">
        <f t="shared" ref="G514:H514" si="2070">G515+G516+G517</f>
        <v>0</v>
      </c>
      <c r="H514" s="28">
        <f t="shared" si="2070"/>
        <v>26907.5</v>
      </c>
      <c r="I514" s="29">
        <f t="shared" ref="I514:J514" si="2071">I515+I516+I517</f>
        <v>0</v>
      </c>
      <c r="J514" s="28">
        <f t="shared" si="2071"/>
        <v>26907.5</v>
      </c>
      <c r="K514" s="28">
        <f t="shared" ref="K514:L514" si="2072">K515+K516+K517</f>
        <v>0</v>
      </c>
      <c r="L514" s="28">
        <f t="shared" si="2072"/>
        <v>26907.5</v>
      </c>
      <c r="M514" s="28">
        <f t="shared" ref="M514:V514" si="2073">M515+M516+M517</f>
        <v>27678.5</v>
      </c>
      <c r="N514" s="28">
        <f t="shared" ref="N514:P514" si="2074">N515+N516+N517</f>
        <v>-771.1</v>
      </c>
      <c r="O514" s="28">
        <f t="shared" ref="O514:R514" si="2075">O515+O516+O517</f>
        <v>26907.4</v>
      </c>
      <c r="P514" s="28">
        <f t="shared" si="2074"/>
        <v>0</v>
      </c>
      <c r="Q514" s="28">
        <f t="shared" si="2075"/>
        <v>26907.4</v>
      </c>
      <c r="R514" s="28">
        <f t="shared" si="2075"/>
        <v>0</v>
      </c>
      <c r="S514" s="28">
        <f t="shared" ref="S514:T514" si="2076">S515+S516+S517</f>
        <v>26907.4</v>
      </c>
      <c r="T514" s="28">
        <f t="shared" si="2076"/>
        <v>0</v>
      </c>
      <c r="U514" s="28">
        <f t="shared" ref="U514" si="2077">U515+U516+U517</f>
        <v>26907.4</v>
      </c>
      <c r="V514" s="28">
        <f t="shared" si="2073"/>
        <v>27678.6</v>
      </c>
      <c r="W514" s="28">
        <f t="shared" ref="W514:Z514" si="2078">W515+W516+W517</f>
        <v>-771.1</v>
      </c>
      <c r="X514" s="28">
        <f t="shared" ref="X514" si="2079">X515+X516+X517</f>
        <v>26907.5</v>
      </c>
      <c r="Y514" s="28">
        <f t="shared" si="2078"/>
        <v>0</v>
      </c>
      <c r="Z514" s="28">
        <f t="shared" si="2078"/>
        <v>26907.5</v>
      </c>
      <c r="AA514" s="28">
        <f t="shared" ref="AA514:AB514" si="2080">AA515+AA516+AA517</f>
        <v>0</v>
      </c>
      <c r="AB514" s="28">
        <f t="shared" si="2080"/>
        <v>26907.5</v>
      </c>
      <c r="AC514" s="28">
        <f t="shared" ref="AC514:AD514" si="2081">AC515+AC516+AC517</f>
        <v>0</v>
      </c>
      <c r="AD514" s="28">
        <f t="shared" si="2081"/>
        <v>26907.5</v>
      </c>
    </row>
    <row r="515" spans="1:30" ht="47.25" outlineLevel="4" x14ac:dyDescent="0.2">
      <c r="A515" s="30" t="s">
        <v>294</v>
      </c>
      <c r="B515" s="30" t="s">
        <v>3</v>
      </c>
      <c r="C515" s="38" t="s">
        <v>4</v>
      </c>
      <c r="D515" s="32">
        <v>24488.799999999999</v>
      </c>
      <c r="E515" s="32">
        <v>-771.1</v>
      </c>
      <c r="F515" s="32">
        <f t="shared" ref="F515:F517" si="2082">SUM(D515:E515)</f>
        <v>23717.7</v>
      </c>
      <c r="G515" s="32"/>
      <c r="H515" s="32">
        <f t="shared" ref="H515:H517" si="2083">SUM(F515:G515)</f>
        <v>23717.7</v>
      </c>
      <c r="I515" s="33"/>
      <c r="J515" s="32">
        <f t="shared" ref="J515:J517" si="2084">SUM(H515:I515)</f>
        <v>23717.7</v>
      </c>
      <c r="K515" s="32"/>
      <c r="L515" s="32">
        <f t="shared" ref="L515:L517" si="2085">SUM(J515:K515)</f>
        <v>23717.7</v>
      </c>
      <c r="M515" s="34">
        <v>24488.799999999999</v>
      </c>
      <c r="N515" s="32">
        <v>-771.1</v>
      </c>
      <c r="O515" s="32">
        <f t="shared" ref="O515:O517" si="2086">SUM(M515:N515)</f>
        <v>23717.7</v>
      </c>
      <c r="P515" s="32"/>
      <c r="Q515" s="32">
        <f t="shared" ref="Q515:Q517" si="2087">SUM(O515:P515)</f>
        <v>23717.7</v>
      </c>
      <c r="R515" s="32"/>
      <c r="S515" s="32">
        <f t="shared" ref="S515:S517" si="2088">SUM(Q515:R515)</f>
        <v>23717.7</v>
      </c>
      <c r="T515" s="32"/>
      <c r="U515" s="32">
        <f t="shared" ref="U515:U517" si="2089">SUM(S515:T515)</f>
        <v>23717.7</v>
      </c>
      <c r="V515" s="34">
        <v>24488.799999999999</v>
      </c>
      <c r="W515" s="32">
        <v>-771.1</v>
      </c>
      <c r="X515" s="32">
        <f t="shared" ref="X515:X517" si="2090">SUM(V515:W515)</f>
        <v>23717.7</v>
      </c>
      <c r="Y515" s="32"/>
      <c r="Z515" s="32">
        <f t="shared" ref="Z515:Z517" si="2091">SUM(X515:Y515)</f>
        <v>23717.7</v>
      </c>
      <c r="AA515" s="32"/>
      <c r="AB515" s="32">
        <f t="shared" ref="AB515:AB517" si="2092">SUM(Z515:AA515)</f>
        <v>23717.7</v>
      </c>
      <c r="AC515" s="32"/>
      <c r="AD515" s="32">
        <f t="shared" ref="AD515:AD517" si="2093">SUM(AB515:AC515)</f>
        <v>23717.7</v>
      </c>
    </row>
    <row r="516" spans="1:30" ht="31.5" outlineLevel="5" x14ac:dyDescent="0.2">
      <c r="A516" s="30" t="s">
        <v>294</v>
      </c>
      <c r="B516" s="30" t="s">
        <v>6</v>
      </c>
      <c r="C516" s="38" t="s">
        <v>7</v>
      </c>
      <c r="D516" s="32">
        <v>3111.3</v>
      </c>
      <c r="E516" s="32"/>
      <c r="F516" s="32">
        <f t="shared" si="2082"/>
        <v>3111.3</v>
      </c>
      <c r="G516" s="32"/>
      <c r="H516" s="32">
        <f t="shared" si="2083"/>
        <v>3111.3</v>
      </c>
      <c r="I516" s="33"/>
      <c r="J516" s="32">
        <f t="shared" si="2084"/>
        <v>3111.3</v>
      </c>
      <c r="K516" s="32"/>
      <c r="L516" s="32">
        <f t="shared" si="2085"/>
        <v>3111.3</v>
      </c>
      <c r="M516" s="34">
        <v>3111.2</v>
      </c>
      <c r="N516" s="32"/>
      <c r="O516" s="32">
        <f t="shared" si="2086"/>
        <v>3111.2</v>
      </c>
      <c r="P516" s="32"/>
      <c r="Q516" s="32">
        <f t="shared" si="2087"/>
        <v>3111.2</v>
      </c>
      <c r="R516" s="32"/>
      <c r="S516" s="32">
        <f t="shared" si="2088"/>
        <v>3111.2</v>
      </c>
      <c r="T516" s="32"/>
      <c r="U516" s="32">
        <f t="shared" si="2089"/>
        <v>3111.2</v>
      </c>
      <c r="V516" s="34">
        <v>3111.3</v>
      </c>
      <c r="W516" s="32"/>
      <c r="X516" s="32">
        <f t="shared" si="2090"/>
        <v>3111.3</v>
      </c>
      <c r="Y516" s="32"/>
      <c r="Z516" s="32">
        <f t="shared" si="2091"/>
        <v>3111.3</v>
      </c>
      <c r="AA516" s="32"/>
      <c r="AB516" s="32">
        <f t="shared" si="2092"/>
        <v>3111.3</v>
      </c>
      <c r="AC516" s="32"/>
      <c r="AD516" s="32">
        <f t="shared" si="2093"/>
        <v>3111.3</v>
      </c>
    </row>
    <row r="517" spans="1:30" outlineLevel="7" x14ac:dyDescent="0.2">
      <c r="A517" s="30" t="s">
        <v>294</v>
      </c>
      <c r="B517" s="30" t="s">
        <v>14</v>
      </c>
      <c r="C517" s="38" t="s">
        <v>15</v>
      </c>
      <c r="D517" s="32">
        <v>78.5</v>
      </c>
      <c r="E517" s="32"/>
      <c r="F517" s="32">
        <f t="shared" si="2082"/>
        <v>78.5</v>
      </c>
      <c r="G517" s="32"/>
      <c r="H517" s="32">
        <f t="shared" si="2083"/>
        <v>78.5</v>
      </c>
      <c r="I517" s="33"/>
      <c r="J517" s="32">
        <f t="shared" si="2084"/>
        <v>78.5</v>
      </c>
      <c r="K517" s="32"/>
      <c r="L517" s="32">
        <f t="shared" si="2085"/>
        <v>78.5</v>
      </c>
      <c r="M517" s="34">
        <v>78.5</v>
      </c>
      <c r="N517" s="32"/>
      <c r="O517" s="32">
        <f t="shared" si="2086"/>
        <v>78.5</v>
      </c>
      <c r="P517" s="32"/>
      <c r="Q517" s="32">
        <f t="shared" si="2087"/>
        <v>78.5</v>
      </c>
      <c r="R517" s="32"/>
      <c r="S517" s="32">
        <f t="shared" si="2088"/>
        <v>78.5</v>
      </c>
      <c r="T517" s="32"/>
      <c r="U517" s="32">
        <f t="shared" si="2089"/>
        <v>78.5</v>
      </c>
      <c r="V517" s="34">
        <v>78.5</v>
      </c>
      <c r="W517" s="32"/>
      <c r="X517" s="32">
        <f t="shared" si="2090"/>
        <v>78.5</v>
      </c>
      <c r="Y517" s="32"/>
      <c r="Z517" s="32">
        <f t="shared" si="2091"/>
        <v>78.5</v>
      </c>
      <c r="AA517" s="32"/>
      <c r="AB517" s="32">
        <f t="shared" si="2092"/>
        <v>78.5</v>
      </c>
      <c r="AC517" s="32"/>
      <c r="AD517" s="32">
        <f t="shared" si="2093"/>
        <v>78.5</v>
      </c>
    </row>
    <row r="518" spans="1:30" ht="47.25" outlineLevel="2" x14ac:dyDescent="0.2">
      <c r="A518" s="22" t="s">
        <v>543</v>
      </c>
      <c r="B518" s="22"/>
      <c r="C518" s="40" t="s">
        <v>544</v>
      </c>
      <c r="D518" s="36">
        <f>D519</f>
        <v>151</v>
      </c>
      <c r="E518" s="36">
        <f t="shared" ref="E518:L518" si="2094">E519</f>
        <v>0</v>
      </c>
      <c r="F518" s="36">
        <f t="shared" si="2094"/>
        <v>151</v>
      </c>
      <c r="G518" s="36">
        <f t="shared" si="2094"/>
        <v>0</v>
      </c>
      <c r="H518" s="36">
        <f t="shared" si="2094"/>
        <v>151</v>
      </c>
      <c r="I518" s="37">
        <f t="shared" si="2094"/>
        <v>0</v>
      </c>
      <c r="J518" s="36">
        <f t="shared" si="2094"/>
        <v>151</v>
      </c>
      <c r="K518" s="36">
        <f t="shared" si="2094"/>
        <v>0</v>
      </c>
      <c r="L518" s="36">
        <f t="shared" si="2094"/>
        <v>151</v>
      </c>
      <c r="M518" s="36">
        <f t="shared" ref="M518:V518" si="2095">M519</f>
        <v>155.5</v>
      </c>
      <c r="N518" s="36">
        <f t="shared" ref="N518:T518" si="2096">N519</f>
        <v>0</v>
      </c>
      <c r="O518" s="36">
        <f t="shared" ref="O518:U518" si="2097">O519</f>
        <v>155.5</v>
      </c>
      <c r="P518" s="36">
        <f t="shared" si="2096"/>
        <v>0</v>
      </c>
      <c r="Q518" s="36">
        <f t="shared" si="2097"/>
        <v>155.5</v>
      </c>
      <c r="R518" s="36">
        <f t="shared" si="2096"/>
        <v>0</v>
      </c>
      <c r="S518" s="36">
        <f t="shared" si="2097"/>
        <v>155.5</v>
      </c>
      <c r="T518" s="36">
        <f t="shared" si="2096"/>
        <v>0</v>
      </c>
      <c r="U518" s="36">
        <f t="shared" si="2097"/>
        <v>155.5</v>
      </c>
      <c r="V518" s="36">
        <f t="shared" si="2095"/>
        <v>155.5</v>
      </c>
      <c r="W518" s="36">
        <f t="shared" ref="W518:AC518" si="2098">W519</f>
        <v>0</v>
      </c>
      <c r="X518" s="36">
        <f t="shared" ref="X518:AD518" si="2099">X519</f>
        <v>155.5</v>
      </c>
      <c r="Y518" s="36">
        <f t="shared" si="2098"/>
        <v>0</v>
      </c>
      <c r="Z518" s="36">
        <f t="shared" si="2099"/>
        <v>155.5</v>
      </c>
      <c r="AA518" s="36">
        <f t="shared" si="2098"/>
        <v>0</v>
      </c>
      <c r="AB518" s="36">
        <f t="shared" si="2099"/>
        <v>155.5</v>
      </c>
      <c r="AC518" s="36">
        <f t="shared" si="2098"/>
        <v>0</v>
      </c>
      <c r="AD518" s="36">
        <f t="shared" si="2099"/>
        <v>155.5</v>
      </c>
    </row>
    <row r="519" spans="1:30" ht="47.25" outlineLevel="3" x14ac:dyDescent="0.2">
      <c r="A519" s="41" t="s">
        <v>543</v>
      </c>
      <c r="B519" s="41" t="s">
        <v>3</v>
      </c>
      <c r="C519" s="42" t="s">
        <v>4</v>
      </c>
      <c r="D519" s="32">
        <v>151</v>
      </c>
      <c r="E519" s="32"/>
      <c r="F519" s="32">
        <f>SUM(D519:E519)</f>
        <v>151</v>
      </c>
      <c r="G519" s="32"/>
      <c r="H519" s="32">
        <f>SUM(F519:G519)</f>
        <v>151</v>
      </c>
      <c r="I519" s="33"/>
      <c r="J519" s="32">
        <f>SUM(H519:I519)</f>
        <v>151</v>
      </c>
      <c r="K519" s="32"/>
      <c r="L519" s="32">
        <f>SUM(J519:K519)</f>
        <v>151</v>
      </c>
      <c r="M519" s="32">
        <v>155.5</v>
      </c>
      <c r="N519" s="32"/>
      <c r="O519" s="32">
        <f>SUM(M519:N519)</f>
        <v>155.5</v>
      </c>
      <c r="P519" s="32"/>
      <c r="Q519" s="32">
        <f>SUM(O519:P519)</f>
        <v>155.5</v>
      </c>
      <c r="R519" s="32"/>
      <c r="S519" s="32">
        <f>SUM(Q519:R519)</f>
        <v>155.5</v>
      </c>
      <c r="T519" s="32"/>
      <c r="U519" s="32">
        <f>SUM(S519:T519)</f>
        <v>155.5</v>
      </c>
      <c r="V519" s="32">
        <v>155.5</v>
      </c>
      <c r="W519" s="32"/>
      <c r="X519" s="32">
        <f>SUM(V519:W519)</f>
        <v>155.5</v>
      </c>
      <c r="Y519" s="32"/>
      <c r="Z519" s="32">
        <f>SUM(X519:Y519)</f>
        <v>155.5</v>
      </c>
      <c r="AA519" s="32"/>
      <c r="AB519" s="32">
        <f>SUM(Z519:AA519)</f>
        <v>155.5</v>
      </c>
      <c r="AC519" s="32"/>
      <c r="AD519" s="32">
        <f>SUM(AB519:AC519)</f>
        <v>155.5</v>
      </c>
    </row>
    <row r="520" spans="1:30" ht="35.25" customHeight="1" outlineLevel="4" x14ac:dyDescent="0.2">
      <c r="A520" s="26" t="s">
        <v>54</v>
      </c>
      <c r="B520" s="26"/>
      <c r="C520" s="27" t="s">
        <v>55</v>
      </c>
      <c r="D520" s="28">
        <f>D525+D527+D529+D521+D531</f>
        <v>162856.79999999999</v>
      </c>
      <c r="E520" s="28">
        <f t="shared" ref="E520:F520" si="2100">E525+E527+E529+E521+E531</f>
        <v>0</v>
      </c>
      <c r="F520" s="28">
        <f t="shared" si="2100"/>
        <v>162856.79999999999</v>
      </c>
      <c r="G520" s="28">
        <f t="shared" ref="G520:H520" si="2101">G525+G527+G529+G521+G531</f>
        <v>0</v>
      </c>
      <c r="H520" s="28">
        <f t="shared" si="2101"/>
        <v>162856.79999999999</v>
      </c>
      <c r="I520" s="29">
        <f t="shared" ref="I520:J520" si="2102">I525+I527+I529+I521+I531</f>
        <v>1953.27134</v>
      </c>
      <c r="J520" s="28">
        <f t="shared" si="2102"/>
        <v>164810.07133999999</v>
      </c>
      <c r="K520" s="28">
        <f t="shared" ref="K520:L520" si="2103">K525+K527+K529+K521+K531</f>
        <v>0</v>
      </c>
      <c r="L520" s="28">
        <f t="shared" si="2103"/>
        <v>164810.07133999999</v>
      </c>
      <c r="M520" s="28">
        <f>M525+M527+M529+M521+M531</f>
        <v>162800.1</v>
      </c>
      <c r="N520" s="28">
        <f t="shared" ref="N520:P520" si="2104">N525+N527+N529+N521+N531</f>
        <v>0</v>
      </c>
      <c r="O520" s="28">
        <f t="shared" ref="O520:R520" si="2105">O525+O527+O529+O521+O531</f>
        <v>162800.1</v>
      </c>
      <c r="P520" s="28">
        <f t="shared" si="2104"/>
        <v>0</v>
      </c>
      <c r="Q520" s="28">
        <f t="shared" si="2105"/>
        <v>162800.1</v>
      </c>
      <c r="R520" s="28">
        <f t="shared" si="2105"/>
        <v>0</v>
      </c>
      <c r="S520" s="28">
        <f t="shared" ref="S520:T520" si="2106">S525+S527+S529+S521+S531</f>
        <v>162800.1</v>
      </c>
      <c r="T520" s="28">
        <f t="shared" si="2106"/>
        <v>0</v>
      </c>
      <c r="U520" s="28">
        <f t="shared" ref="U520" si="2107">U525+U527+U529+U521+U531</f>
        <v>162800.1</v>
      </c>
      <c r="V520" s="28">
        <f>V525+V527+V529+V521+V531</f>
        <v>162800.1</v>
      </c>
      <c r="W520" s="28">
        <f t="shared" ref="W520:Y520" si="2108">W525+W527+W529+W521+W531</f>
        <v>0</v>
      </c>
      <c r="X520" s="28">
        <f t="shared" ref="X520:AA520" si="2109">X525+X527+X529+X521+X531</f>
        <v>162800.1</v>
      </c>
      <c r="Y520" s="28">
        <f t="shared" si="2108"/>
        <v>0</v>
      </c>
      <c r="Z520" s="28">
        <f t="shared" si="2109"/>
        <v>162800.1</v>
      </c>
      <c r="AA520" s="28">
        <f t="shared" si="2109"/>
        <v>0</v>
      </c>
      <c r="AB520" s="28">
        <f t="shared" ref="AB520:AC520" si="2110">AB525+AB527+AB529+AB521+AB531</f>
        <v>162800.1</v>
      </c>
      <c r="AC520" s="28">
        <f t="shared" si="2110"/>
        <v>0</v>
      </c>
      <c r="AD520" s="28">
        <f t="shared" ref="AD520" si="2111">AD525+AD527+AD529+AD521+AD531</f>
        <v>162800.1</v>
      </c>
    </row>
    <row r="521" spans="1:30" outlineLevel="5" x14ac:dyDescent="0.2">
      <c r="A521" s="26" t="s">
        <v>295</v>
      </c>
      <c r="B521" s="26"/>
      <c r="C521" s="27" t="s">
        <v>69</v>
      </c>
      <c r="D521" s="28">
        <f>D522+D523+D524</f>
        <v>81292.2</v>
      </c>
      <c r="E521" s="28">
        <f t="shared" ref="E521:F521" si="2112">E522+E523+E524</f>
        <v>0</v>
      </c>
      <c r="F521" s="28">
        <f t="shared" si="2112"/>
        <v>81292.2</v>
      </c>
      <c r="G521" s="28">
        <f t="shared" ref="G521:H521" si="2113">G522+G523+G524</f>
        <v>0</v>
      </c>
      <c r="H521" s="28">
        <f t="shared" si="2113"/>
        <v>81292.2</v>
      </c>
      <c r="I521" s="29">
        <f t="shared" ref="I521:J521" si="2114">I522+I523+I524</f>
        <v>0</v>
      </c>
      <c r="J521" s="28">
        <f t="shared" si="2114"/>
        <v>81292.2</v>
      </c>
      <c r="K521" s="28">
        <f t="shared" ref="K521:L521" si="2115">K522+K523+K524</f>
        <v>0</v>
      </c>
      <c r="L521" s="28">
        <f t="shared" si="2115"/>
        <v>81292.2</v>
      </c>
      <c r="M521" s="28">
        <f>M522+M523+M524</f>
        <v>81929.7</v>
      </c>
      <c r="N521" s="28">
        <f t="shared" ref="N521:P521" si="2116">N522+N523+N524</f>
        <v>0</v>
      </c>
      <c r="O521" s="28">
        <f t="shared" ref="O521:R521" si="2117">O522+O523+O524</f>
        <v>81929.7</v>
      </c>
      <c r="P521" s="28">
        <f t="shared" si="2116"/>
        <v>0</v>
      </c>
      <c r="Q521" s="28">
        <f t="shared" si="2117"/>
        <v>81929.7</v>
      </c>
      <c r="R521" s="28">
        <f t="shared" si="2117"/>
        <v>0</v>
      </c>
      <c r="S521" s="28">
        <f t="shared" ref="S521:T521" si="2118">S522+S523+S524</f>
        <v>81929.7</v>
      </c>
      <c r="T521" s="28">
        <f t="shared" si="2118"/>
        <v>0</v>
      </c>
      <c r="U521" s="28">
        <f t="shared" ref="U521" si="2119">U522+U523+U524</f>
        <v>81929.7</v>
      </c>
      <c r="V521" s="28">
        <f>V522+V523+V524</f>
        <v>81929.7</v>
      </c>
      <c r="W521" s="28">
        <f t="shared" ref="W521:Y521" si="2120">W522+W523+W524</f>
        <v>0</v>
      </c>
      <c r="X521" s="28">
        <f t="shared" ref="X521:AA521" si="2121">X522+X523+X524</f>
        <v>81929.7</v>
      </c>
      <c r="Y521" s="28">
        <f t="shared" si="2120"/>
        <v>0</v>
      </c>
      <c r="Z521" s="28">
        <f t="shared" si="2121"/>
        <v>81929.7</v>
      </c>
      <c r="AA521" s="28">
        <f t="shared" si="2121"/>
        <v>0</v>
      </c>
      <c r="AB521" s="28">
        <f t="shared" ref="AB521:AC521" si="2122">AB522+AB523+AB524</f>
        <v>81929.7</v>
      </c>
      <c r="AC521" s="28">
        <f t="shared" si="2122"/>
        <v>0</v>
      </c>
      <c r="AD521" s="28">
        <f t="shared" ref="AD521" si="2123">AD522+AD523+AD524</f>
        <v>81929.7</v>
      </c>
    </row>
    <row r="522" spans="1:30" ht="47.25" outlineLevel="7" x14ac:dyDescent="0.2">
      <c r="A522" s="30" t="s">
        <v>295</v>
      </c>
      <c r="B522" s="30" t="s">
        <v>3</v>
      </c>
      <c r="C522" s="38" t="s">
        <v>4</v>
      </c>
      <c r="D522" s="51">
        <v>75612.2</v>
      </c>
      <c r="E522" s="32"/>
      <c r="F522" s="32">
        <f t="shared" ref="F522:F524" si="2124">SUM(D522:E522)</f>
        <v>75612.2</v>
      </c>
      <c r="G522" s="32"/>
      <c r="H522" s="32">
        <f t="shared" ref="H522:H524" si="2125">SUM(F522:G522)</f>
        <v>75612.2</v>
      </c>
      <c r="I522" s="33"/>
      <c r="J522" s="32">
        <f t="shared" ref="J522:J524" si="2126">SUM(H522:I522)</f>
        <v>75612.2</v>
      </c>
      <c r="K522" s="32"/>
      <c r="L522" s="32">
        <f t="shared" ref="L522:L524" si="2127">SUM(J522:K522)</f>
        <v>75612.2</v>
      </c>
      <c r="M522" s="34">
        <v>76131.899999999994</v>
      </c>
      <c r="N522" s="32"/>
      <c r="O522" s="32">
        <f t="shared" ref="O522:O524" si="2128">SUM(M522:N522)</f>
        <v>76131.899999999994</v>
      </c>
      <c r="P522" s="32"/>
      <c r="Q522" s="32">
        <f t="shared" ref="Q522:Q524" si="2129">SUM(O522:P522)</f>
        <v>76131.899999999994</v>
      </c>
      <c r="R522" s="32"/>
      <c r="S522" s="32">
        <f t="shared" ref="S522:S524" si="2130">SUM(Q522:R522)</f>
        <v>76131.899999999994</v>
      </c>
      <c r="T522" s="32"/>
      <c r="U522" s="32">
        <f t="shared" ref="U522:U524" si="2131">SUM(S522:T522)</f>
        <v>76131.899999999994</v>
      </c>
      <c r="V522" s="34">
        <v>76131.899999999994</v>
      </c>
      <c r="W522" s="32"/>
      <c r="X522" s="32">
        <f t="shared" ref="X522:X524" si="2132">SUM(V522:W522)</f>
        <v>76131.899999999994</v>
      </c>
      <c r="Y522" s="32"/>
      <c r="Z522" s="32">
        <f t="shared" ref="Z522:Z524" si="2133">SUM(X522:Y522)</f>
        <v>76131.899999999994</v>
      </c>
      <c r="AA522" s="32"/>
      <c r="AB522" s="32">
        <f t="shared" ref="AB522:AB524" si="2134">SUM(Z522:AA522)</f>
        <v>76131.899999999994</v>
      </c>
      <c r="AC522" s="32"/>
      <c r="AD522" s="32">
        <f t="shared" ref="AD522:AD524" si="2135">SUM(AB522:AC522)</f>
        <v>76131.899999999994</v>
      </c>
    </row>
    <row r="523" spans="1:30" ht="31.5" customHeight="1" outlineLevel="3" x14ac:dyDescent="0.2">
      <c r="A523" s="30" t="s">
        <v>295</v>
      </c>
      <c r="B523" s="30" t="s">
        <v>6</v>
      </c>
      <c r="C523" s="38" t="s">
        <v>7</v>
      </c>
      <c r="D523" s="32">
        <f>5689.2-117.8</f>
        <v>5571.4</v>
      </c>
      <c r="E523" s="32"/>
      <c r="F523" s="32">
        <f t="shared" si="2124"/>
        <v>5571.4</v>
      </c>
      <c r="G523" s="32"/>
      <c r="H523" s="32">
        <f t="shared" si="2125"/>
        <v>5571.4</v>
      </c>
      <c r="I523" s="33"/>
      <c r="J523" s="32">
        <f t="shared" si="2126"/>
        <v>5571.4</v>
      </c>
      <c r="K523" s="32"/>
      <c r="L523" s="32">
        <f t="shared" si="2127"/>
        <v>5571.4</v>
      </c>
      <c r="M523" s="32">
        <v>5689.2</v>
      </c>
      <c r="N523" s="32"/>
      <c r="O523" s="32">
        <f t="shared" si="2128"/>
        <v>5689.2</v>
      </c>
      <c r="P523" s="32"/>
      <c r="Q523" s="32">
        <f t="shared" si="2129"/>
        <v>5689.2</v>
      </c>
      <c r="R523" s="32"/>
      <c r="S523" s="32">
        <f t="shared" si="2130"/>
        <v>5689.2</v>
      </c>
      <c r="T523" s="32"/>
      <c r="U523" s="32">
        <f t="shared" si="2131"/>
        <v>5689.2</v>
      </c>
      <c r="V523" s="32">
        <v>5689.2</v>
      </c>
      <c r="W523" s="32"/>
      <c r="X523" s="32">
        <f t="shared" si="2132"/>
        <v>5689.2</v>
      </c>
      <c r="Y523" s="32"/>
      <c r="Z523" s="32">
        <f t="shared" si="2133"/>
        <v>5689.2</v>
      </c>
      <c r="AA523" s="32"/>
      <c r="AB523" s="32">
        <f t="shared" si="2134"/>
        <v>5689.2</v>
      </c>
      <c r="AC523" s="32"/>
      <c r="AD523" s="32">
        <f t="shared" si="2135"/>
        <v>5689.2</v>
      </c>
    </row>
    <row r="524" spans="1:30" outlineLevel="4" x14ac:dyDescent="0.2">
      <c r="A524" s="30" t="s">
        <v>295</v>
      </c>
      <c r="B524" s="30" t="s">
        <v>14</v>
      </c>
      <c r="C524" s="38" t="s">
        <v>15</v>
      </c>
      <c r="D524" s="32">
        <v>108.6</v>
      </c>
      <c r="E524" s="32"/>
      <c r="F524" s="32">
        <f t="shared" si="2124"/>
        <v>108.6</v>
      </c>
      <c r="G524" s="32"/>
      <c r="H524" s="32">
        <f t="shared" si="2125"/>
        <v>108.6</v>
      </c>
      <c r="I524" s="33"/>
      <c r="J524" s="32">
        <f t="shared" si="2126"/>
        <v>108.6</v>
      </c>
      <c r="K524" s="32"/>
      <c r="L524" s="32">
        <f t="shared" si="2127"/>
        <v>108.6</v>
      </c>
      <c r="M524" s="34">
        <v>108.6</v>
      </c>
      <c r="N524" s="32"/>
      <c r="O524" s="32">
        <f t="shared" si="2128"/>
        <v>108.6</v>
      </c>
      <c r="P524" s="32"/>
      <c r="Q524" s="32">
        <f t="shared" si="2129"/>
        <v>108.6</v>
      </c>
      <c r="R524" s="32"/>
      <c r="S524" s="32">
        <f t="shared" si="2130"/>
        <v>108.6</v>
      </c>
      <c r="T524" s="32"/>
      <c r="U524" s="32">
        <f t="shared" si="2131"/>
        <v>108.6</v>
      </c>
      <c r="V524" s="34">
        <v>108.6</v>
      </c>
      <c r="W524" s="32"/>
      <c r="X524" s="32">
        <f t="shared" si="2132"/>
        <v>108.6</v>
      </c>
      <c r="Y524" s="32"/>
      <c r="Z524" s="32">
        <f t="shared" si="2133"/>
        <v>108.6</v>
      </c>
      <c r="AA524" s="32"/>
      <c r="AB524" s="32">
        <f t="shared" si="2134"/>
        <v>108.6</v>
      </c>
      <c r="AC524" s="32"/>
      <c r="AD524" s="32">
        <f t="shared" si="2135"/>
        <v>108.6</v>
      </c>
    </row>
    <row r="525" spans="1:30" outlineLevel="5" x14ac:dyDescent="0.2">
      <c r="A525" s="26" t="s">
        <v>56</v>
      </c>
      <c r="B525" s="26"/>
      <c r="C525" s="27" t="s">
        <v>57</v>
      </c>
      <c r="D525" s="28">
        <f>D526</f>
        <v>65898.3</v>
      </c>
      <c r="E525" s="28">
        <f t="shared" ref="E525:L525" si="2136">E526</f>
        <v>0</v>
      </c>
      <c r="F525" s="28">
        <f t="shared" si="2136"/>
        <v>65898.3</v>
      </c>
      <c r="G525" s="28">
        <f t="shared" si="2136"/>
        <v>0</v>
      </c>
      <c r="H525" s="28">
        <f t="shared" si="2136"/>
        <v>65898.3</v>
      </c>
      <c r="I525" s="29">
        <f t="shared" si="2136"/>
        <v>600</v>
      </c>
      <c r="J525" s="28">
        <f t="shared" si="2136"/>
        <v>66498.3</v>
      </c>
      <c r="K525" s="28">
        <f t="shared" si="2136"/>
        <v>0</v>
      </c>
      <c r="L525" s="28">
        <f t="shared" si="2136"/>
        <v>66498.3</v>
      </c>
      <c r="M525" s="28">
        <f t="shared" ref="M525:V525" si="2137">M526</f>
        <v>65898.3</v>
      </c>
      <c r="N525" s="28">
        <f t="shared" ref="N525:T525" si="2138">N526</f>
        <v>0</v>
      </c>
      <c r="O525" s="28">
        <f t="shared" ref="O525:U525" si="2139">O526</f>
        <v>65898.3</v>
      </c>
      <c r="P525" s="28">
        <f t="shared" si="2138"/>
        <v>0</v>
      </c>
      <c r="Q525" s="28">
        <f t="shared" si="2139"/>
        <v>65898.3</v>
      </c>
      <c r="R525" s="28">
        <f t="shared" si="2138"/>
        <v>0</v>
      </c>
      <c r="S525" s="28">
        <f t="shared" si="2139"/>
        <v>65898.3</v>
      </c>
      <c r="T525" s="28">
        <f t="shared" si="2138"/>
        <v>0</v>
      </c>
      <c r="U525" s="28">
        <f t="shared" si="2139"/>
        <v>65898.3</v>
      </c>
      <c r="V525" s="28">
        <f t="shared" si="2137"/>
        <v>65898.3</v>
      </c>
      <c r="W525" s="28">
        <f t="shared" ref="W525:AC525" si="2140">W526</f>
        <v>0</v>
      </c>
      <c r="X525" s="28">
        <f t="shared" ref="X525:AD525" si="2141">X526</f>
        <v>65898.3</v>
      </c>
      <c r="Y525" s="28">
        <f t="shared" si="2140"/>
        <v>0</v>
      </c>
      <c r="Z525" s="28">
        <f t="shared" si="2141"/>
        <v>65898.3</v>
      </c>
      <c r="AA525" s="28">
        <f t="shared" si="2140"/>
        <v>0</v>
      </c>
      <c r="AB525" s="28">
        <f t="shared" si="2141"/>
        <v>65898.3</v>
      </c>
      <c r="AC525" s="28">
        <f t="shared" si="2140"/>
        <v>0</v>
      </c>
      <c r="AD525" s="28">
        <f t="shared" si="2141"/>
        <v>65898.3</v>
      </c>
    </row>
    <row r="526" spans="1:30" ht="31.5" outlineLevel="7" x14ac:dyDescent="0.2">
      <c r="A526" s="30" t="s">
        <v>56</v>
      </c>
      <c r="B526" s="30" t="s">
        <v>41</v>
      </c>
      <c r="C526" s="38" t="s">
        <v>42</v>
      </c>
      <c r="D526" s="32">
        <f>61368.3+4500+30</f>
        <v>65898.3</v>
      </c>
      <c r="E526" s="32"/>
      <c r="F526" s="32">
        <f>SUM(D526:E526)</f>
        <v>65898.3</v>
      </c>
      <c r="G526" s="32"/>
      <c r="H526" s="32">
        <f>SUM(F526:G526)</f>
        <v>65898.3</v>
      </c>
      <c r="I526" s="33">
        <v>600</v>
      </c>
      <c r="J526" s="32">
        <f>SUM(H526:I526)</f>
        <v>66498.3</v>
      </c>
      <c r="K526" s="32"/>
      <c r="L526" s="32">
        <f>SUM(J526:K526)</f>
        <v>66498.3</v>
      </c>
      <c r="M526" s="34">
        <f>61368.3+4500+30</f>
        <v>65898.3</v>
      </c>
      <c r="N526" s="32"/>
      <c r="O526" s="32">
        <f>SUM(M526:N526)</f>
        <v>65898.3</v>
      </c>
      <c r="P526" s="32"/>
      <c r="Q526" s="32">
        <f>SUM(O526:P526)</f>
        <v>65898.3</v>
      </c>
      <c r="R526" s="32"/>
      <c r="S526" s="32">
        <f>SUM(Q526:R526)</f>
        <v>65898.3</v>
      </c>
      <c r="T526" s="32"/>
      <c r="U526" s="32">
        <f>SUM(S526:T526)</f>
        <v>65898.3</v>
      </c>
      <c r="V526" s="34">
        <f>61368.3+4500+30</f>
        <v>65898.3</v>
      </c>
      <c r="W526" s="32"/>
      <c r="X526" s="32">
        <f>SUM(V526:W526)</f>
        <v>65898.3</v>
      </c>
      <c r="Y526" s="32"/>
      <c r="Z526" s="32">
        <f>SUM(X526:Y526)</f>
        <v>65898.3</v>
      </c>
      <c r="AA526" s="32"/>
      <c r="AB526" s="32">
        <f>SUM(Z526:AA526)</f>
        <v>65898.3</v>
      </c>
      <c r="AC526" s="32"/>
      <c r="AD526" s="32">
        <f>SUM(AB526:AC526)</f>
        <v>65898.3</v>
      </c>
    </row>
    <row r="527" spans="1:30" ht="31.5" outlineLevel="5" x14ac:dyDescent="0.2">
      <c r="A527" s="26" t="s">
        <v>58</v>
      </c>
      <c r="B527" s="26"/>
      <c r="C527" s="27" t="s">
        <v>9</v>
      </c>
      <c r="D527" s="28">
        <f>D528</f>
        <v>450</v>
      </c>
      <c r="E527" s="28">
        <f t="shared" ref="E527:L527" si="2142">E528</f>
        <v>0</v>
      </c>
      <c r="F527" s="28">
        <f t="shared" si="2142"/>
        <v>450</v>
      </c>
      <c r="G527" s="28">
        <f t="shared" si="2142"/>
        <v>0</v>
      </c>
      <c r="H527" s="28">
        <f t="shared" si="2142"/>
        <v>450</v>
      </c>
      <c r="I527" s="29">
        <f t="shared" si="2142"/>
        <v>0</v>
      </c>
      <c r="J527" s="28">
        <f t="shared" si="2142"/>
        <v>450</v>
      </c>
      <c r="K527" s="28">
        <f t="shared" si="2142"/>
        <v>0</v>
      </c>
      <c r="L527" s="28">
        <f t="shared" si="2142"/>
        <v>450</v>
      </c>
      <c r="M527" s="28">
        <f>M528</f>
        <v>450</v>
      </c>
      <c r="N527" s="28">
        <f t="shared" ref="N527:T527" si="2143">N528</f>
        <v>0</v>
      </c>
      <c r="O527" s="28">
        <f t="shared" ref="O527:U527" si="2144">O528</f>
        <v>450</v>
      </c>
      <c r="P527" s="28">
        <f t="shared" si="2143"/>
        <v>0</v>
      </c>
      <c r="Q527" s="28">
        <f t="shared" si="2144"/>
        <v>450</v>
      </c>
      <c r="R527" s="28">
        <f t="shared" si="2143"/>
        <v>0</v>
      </c>
      <c r="S527" s="28">
        <f t="shared" si="2144"/>
        <v>450</v>
      </c>
      <c r="T527" s="28">
        <f t="shared" si="2143"/>
        <v>0</v>
      </c>
      <c r="U527" s="28">
        <f t="shared" si="2144"/>
        <v>450</v>
      </c>
      <c r="V527" s="28">
        <f>V528</f>
        <v>450</v>
      </c>
      <c r="W527" s="28">
        <f t="shared" ref="W527:AC527" si="2145">W528</f>
        <v>0</v>
      </c>
      <c r="X527" s="28">
        <f t="shared" ref="X527:AD527" si="2146">X528</f>
        <v>450</v>
      </c>
      <c r="Y527" s="28">
        <f t="shared" si="2145"/>
        <v>0</v>
      </c>
      <c r="Z527" s="28">
        <f t="shared" si="2146"/>
        <v>450</v>
      </c>
      <c r="AA527" s="28">
        <f t="shared" si="2145"/>
        <v>0</v>
      </c>
      <c r="AB527" s="28">
        <f t="shared" si="2146"/>
        <v>450</v>
      </c>
      <c r="AC527" s="28">
        <f t="shared" si="2145"/>
        <v>0</v>
      </c>
      <c r="AD527" s="28">
        <f t="shared" si="2146"/>
        <v>450</v>
      </c>
    </row>
    <row r="528" spans="1:30" outlineLevel="7" x14ac:dyDescent="0.2">
      <c r="A528" s="30" t="s">
        <v>58</v>
      </c>
      <c r="B528" s="30" t="s">
        <v>14</v>
      </c>
      <c r="C528" s="38" t="s">
        <v>15</v>
      </c>
      <c r="D528" s="32">
        <v>450</v>
      </c>
      <c r="E528" s="32"/>
      <c r="F528" s="32">
        <f>SUM(D528:E528)</f>
        <v>450</v>
      </c>
      <c r="G528" s="32"/>
      <c r="H528" s="32">
        <f>SUM(F528:G528)</f>
        <v>450</v>
      </c>
      <c r="I528" s="33"/>
      <c r="J528" s="32">
        <f>SUM(H528:I528)</f>
        <v>450</v>
      </c>
      <c r="K528" s="32"/>
      <c r="L528" s="32">
        <f>SUM(J528:K528)</f>
        <v>450</v>
      </c>
      <c r="M528" s="34">
        <v>450</v>
      </c>
      <c r="N528" s="32"/>
      <c r="O528" s="32">
        <f>SUM(M528:N528)</f>
        <v>450</v>
      </c>
      <c r="P528" s="32"/>
      <c r="Q528" s="32">
        <f>SUM(O528:P528)</f>
        <v>450</v>
      </c>
      <c r="R528" s="32"/>
      <c r="S528" s="32">
        <f>SUM(Q528:R528)</f>
        <v>450</v>
      </c>
      <c r="T528" s="32"/>
      <c r="U528" s="32">
        <f>SUM(S528:T528)</f>
        <v>450</v>
      </c>
      <c r="V528" s="34">
        <v>450</v>
      </c>
      <c r="W528" s="32"/>
      <c r="X528" s="32">
        <f>SUM(V528:W528)</f>
        <v>450</v>
      </c>
      <c r="Y528" s="32"/>
      <c r="Z528" s="32">
        <f>SUM(X528:Y528)</f>
        <v>450</v>
      </c>
      <c r="AA528" s="32"/>
      <c r="AB528" s="32">
        <f>SUM(Z528:AA528)</f>
        <v>450</v>
      </c>
      <c r="AC528" s="32"/>
      <c r="AD528" s="32">
        <f>SUM(AB528:AC528)</f>
        <v>450</v>
      </c>
    </row>
    <row r="529" spans="1:30" outlineLevel="7" x14ac:dyDescent="0.2">
      <c r="A529" s="26" t="s">
        <v>59</v>
      </c>
      <c r="B529" s="26"/>
      <c r="C529" s="27" t="s">
        <v>60</v>
      </c>
      <c r="D529" s="28">
        <f>D530</f>
        <v>281</v>
      </c>
      <c r="E529" s="28">
        <f t="shared" ref="E529:L529" si="2147">E530</f>
        <v>0</v>
      </c>
      <c r="F529" s="28">
        <f t="shared" si="2147"/>
        <v>281</v>
      </c>
      <c r="G529" s="28">
        <f t="shared" si="2147"/>
        <v>0</v>
      </c>
      <c r="H529" s="28">
        <f t="shared" si="2147"/>
        <v>281</v>
      </c>
      <c r="I529" s="29">
        <f t="shared" si="2147"/>
        <v>0</v>
      </c>
      <c r="J529" s="28">
        <f t="shared" si="2147"/>
        <v>281</v>
      </c>
      <c r="K529" s="28">
        <f t="shared" si="2147"/>
        <v>0</v>
      </c>
      <c r="L529" s="28">
        <f t="shared" si="2147"/>
        <v>281</v>
      </c>
      <c r="M529" s="28">
        <f t="shared" ref="M529:V529" si="2148">M530</f>
        <v>281</v>
      </c>
      <c r="N529" s="28">
        <f t="shared" ref="N529:T529" si="2149">N530</f>
        <v>0</v>
      </c>
      <c r="O529" s="28">
        <f t="shared" ref="O529:U529" si="2150">O530</f>
        <v>281</v>
      </c>
      <c r="P529" s="28">
        <f t="shared" si="2149"/>
        <v>0</v>
      </c>
      <c r="Q529" s="28">
        <f t="shared" si="2150"/>
        <v>281</v>
      </c>
      <c r="R529" s="28">
        <f t="shared" si="2149"/>
        <v>0</v>
      </c>
      <c r="S529" s="28">
        <f t="shared" si="2150"/>
        <v>281</v>
      </c>
      <c r="T529" s="28">
        <f t="shared" si="2149"/>
        <v>0</v>
      </c>
      <c r="U529" s="28">
        <f t="shared" si="2150"/>
        <v>281</v>
      </c>
      <c r="V529" s="28">
        <f t="shared" si="2148"/>
        <v>281</v>
      </c>
      <c r="W529" s="28">
        <f t="shared" ref="W529:AC529" si="2151">W530</f>
        <v>0</v>
      </c>
      <c r="X529" s="28">
        <f t="shared" ref="X529:AD529" si="2152">X530</f>
        <v>281</v>
      </c>
      <c r="Y529" s="28">
        <f t="shared" si="2151"/>
        <v>0</v>
      </c>
      <c r="Z529" s="28">
        <f t="shared" si="2152"/>
        <v>281</v>
      </c>
      <c r="AA529" s="28">
        <f t="shared" si="2151"/>
        <v>0</v>
      </c>
      <c r="AB529" s="28">
        <f t="shared" si="2152"/>
        <v>281</v>
      </c>
      <c r="AC529" s="28">
        <f t="shared" si="2151"/>
        <v>0</v>
      </c>
      <c r="AD529" s="28">
        <f t="shared" si="2152"/>
        <v>281</v>
      </c>
    </row>
    <row r="530" spans="1:30" ht="31.5" outlineLevel="7" x14ac:dyDescent="0.2">
      <c r="A530" s="30" t="s">
        <v>59</v>
      </c>
      <c r="B530" s="30" t="s">
        <v>6</v>
      </c>
      <c r="C530" s="38" t="s">
        <v>7</v>
      </c>
      <c r="D530" s="32">
        <v>281</v>
      </c>
      <c r="E530" s="32"/>
      <c r="F530" s="32">
        <f>SUM(D530:E530)</f>
        <v>281</v>
      </c>
      <c r="G530" s="32"/>
      <c r="H530" s="32">
        <f>SUM(F530:G530)</f>
        <v>281</v>
      </c>
      <c r="I530" s="33"/>
      <c r="J530" s="32">
        <f>SUM(H530:I530)</f>
        <v>281</v>
      </c>
      <c r="K530" s="32"/>
      <c r="L530" s="32">
        <f>SUM(J530:K530)</f>
        <v>281</v>
      </c>
      <c r="M530" s="34">
        <v>281</v>
      </c>
      <c r="N530" s="32"/>
      <c r="O530" s="32">
        <f>SUM(M530:N530)</f>
        <v>281</v>
      </c>
      <c r="P530" s="32"/>
      <c r="Q530" s="32">
        <f>SUM(O530:P530)</f>
        <v>281</v>
      </c>
      <c r="R530" s="32"/>
      <c r="S530" s="32">
        <f>SUM(Q530:R530)</f>
        <v>281</v>
      </c>
      <c r="T530" s="32"/>
      <c r="U530" s="32">
        <f>SUM(S530:T530)</f>
        <v>281</v>
      </c>
      <c r="V530" s="34">
        <v>281</v>
      </c>
      <c r="W530" s="32"/>
      <c r="X530" s="32">
        <f>SUM(V530:W530)</f>
        <v>281</v>
      </c>
      <c r="Y530" s="32"/>
      <c r="Z530" s="32">
        <f>SUM(X530:Y530)</f>
        <v>281</v>
      </c>
      <c r="AA530" s="32"/>
      <c r="AB530" s="32">
        <f>SUM(Z530:AA530)</f>
        <v>281</v>
      </c>
      <c r="AC530" s="32"/>
      <c r="AD530" s="32">
        <f>SUM(AB530:AC530)</f>
        <v>281</v>
      </c>
    </row>
    <row r="531" spans="1:30" outlineLevel="5" x14ac:dyDescent="0.2">
      <c r="A531" s="26" t="s">
        <v>162</v>
      </c>
      <c r="B531" s="26"/>
      <c r="C531" s="27" t="s">
        <v>163</v>
      </c>
      <c r="D531" s="28">
        <f t="shared" ref="D531:AD531" si="2153">D532</f>
        <v>14935.3</v>
      </c>
      <c r="E531" s="28">
        <f t="shared" si="2153"/>
        <v>0</v>
      </c>
      <c r="F531" s="28">
        <f t="shared" si="2153"/>
        <v>14935.3</v>
      </c>
      <c r="G531" s="28">
        <f t="shared" si="2153"/>
        <v>0</v>
      </c>
      <c r="H531" s="28">
        <f t="shared" si="2153"/>
        <v>14935.3</v>
      </c>
      <c r="I531" s="29">
        <f t="shared" si="2153"/>
        <v>1353.27134</v>
      </c>
      <c r="J531" s="28">
        <f t="shared" si="2153"/>
        <v>16288.571339999999</v>
      </c>
      <c r="K531" s="28">
        <f t="shared" si="2153"/>
        <v>0</v>
      </c>
      <c r="L531" s="28">
        <f t="shared" si="2153"/>
        <v>16288.571339999999</v>
      </c>
      <c r="M531" s="28">
        <f t="shared" si="2153"/>
        <v>14241.1</v>
      </c>
      <c r="N531" s="28">
        <f t="shared" si="2153"/>
        <v>0</v>
      </c>
      <c r="O531" s="28">
        <f t="shared" si="2153"/>
        <v>14241.1</v>
      </c>
      <c r="P531" s="28">
        <f t="shared" si="2153"/>
        <v>0</v>
      </c>
      <c r="Q531" s="28">
        <f t="shared" si="2153"/>
        <v>14241.1</v>
      </c>
      <c r="R531" s="28">
        <f t="shared" si="2153"/>
        <v>0</v>
      </c>
      <c r="S531" s="28">
        <f t="shared" si="2153"/>
        <v>14241.1</v>
      </c>
      <c r="T531" s="28">
        <f t="shared" si="2153"/>
        <v>0</v>
      </c>
      <c r="U531" s="28">
        <f t="shared" si="2153"/>
        <v>14241.1</v>
      </c>
      <c r="V531" s="28">
        <f t="shared" si="2153"/>
        <v>14241.1</v>
      </c>
      <c r="W531" s="28">
        <f t="shared" si="2153"/>
        <v>0</v>
      </c>
      <c r="X531" s="28">
        <f t="shared" si="2153"/>
        <v>14241.1</v>
      </c>
      <c r="Y531" s="28">
        <f t="shared" si="2153"/>
        <v>0</v>
      </c>
      <c r="Z531" s="28">
        <f t="shared" si="2153"/>
        <v>14241.1</v>
      </c>
      <c r="AA531" s="28">
        <f t="shared" si="2153"/>
        <v>0</v>
      </c>
      <c r="AB531" s="28">
        <f t="shared" si="2153"/>
        <v>14241.1</v>
      </c>
      <c r="AC531" s="28">
        <f t="shared" si="2153"/>
        <v>0</v>
      </c>
      <c r="AD531" s="28">
        <f t="shared" si="2153"/>
        <v>14241.1</v>
      </c>
    </row>
    <row r="532" spans="1:30" ht="31.5" outlineLevel="7" x14ac:dyDescent="0.2">
      <c r="A532" s="30" t="s">
        <v>162</v>
      </c>
      <c r="B532" s="30" t="s">
        <v>41</v>
      </c>
      <c r="C532" s="38" t="s">
        <v>42</v>
      </c>
      <c r="D532" s="51">
        <v>14935.3</v>
      </c>
      <c r="E532" s="32"/>
      <c r="F532" s="32">
        <f>SUM(D532:E532)</f>
        <v>14935.3</v>
      </c>
      <c r="G532" s="32"/>
      <c r="H532" s="32">
        <f>SUM(F532:G532)</f>
        <v>14935.3</v>
      </c>
      <c r="I532" s="33">
        <v>1353.27134</v>
      </c>
      <c r="J532" s="32">
        <f>SUM(H532:I532)</f>
        <v>16288.571339999999</v>
      </c>
      <c r="K532" s="32"/>
      <c r="L532" s="32">
        <f>SUM(J532:K532)</f>
        <v>16288.571339999999</v>
      </c>
      <c r="M532" s="51">
        <v>14241.1</v>
      </c>
      <c r="N532" s="32"/>
      <c r="O532" s="32">
        <f>SUM(M532:N532)</f>
        <v>14241.1</v>
      </c>
      <c r="P532" s="32"/>
      <c r="Q532" s="32">
        <f>SUM(O532:P532)</f>
        <v>14241.1</v>
      </c>
      <c r="R532" s="32"/>
      <c r="S532" s="32">
        <f>SUM(Q532:R532)</f>
        <v>14241.1</v>
      </c>
      <c r="T532" s="32"/>
      <c r="U532" s="32">
        <f>SUM(S532:T532)</f>
        <v>14241.1</v>
      </c>
      <c r="V532" s="51">
        <v>14241.1</v>
      </c>
      <c r="W532" s="32"/>
      <c r="X532" s="32">
        <f>SUM(V532:W532)</f>
        <v>14241.1</v>
      </c>
      <c r="Y532" s="32"/>
      <c r="Z532" s="32">
        <f>SUM(X532:Y532)</f>
        <v>14241.1</v>
      </c>
      <c r="AA532" s="32"/>
      <c r="AB532" s="32">
        <f>SUM(Z532:AA532)</f>
        <v>14241.1</v>
      </c>
      <c r="AC532" s="32"/>
      <c r="AD532" s="32">
        <f>SUM(AB532:AC532)</f>
        <v>14241.1</v>
      </c>
    </row>
    <row r="533" spans="1:30" outlineLevel="4" x14ac:dyDescent="0.2">
      <c r="A533" s="30"/>
      <c r="B533" s="30"/>
      <c r="C533" s="60" t="s">
        <v>559</v>
      </c>
      <c r="D533" s="28">
        <f t="shared" ref="D533:Z533" si="2154">D468+D438+D414+D380+D267+D240+D170+D104+D16</f>
        <v>4118169.8000000007</v>
      </c>
      <c r="E533" s="28">
        <f t="shared" si="2154"/>
        <v>192981.12766999999</v>
      </c>
      <c r="F533" s="28">
        <f t="shared" si="2154"/>
        <v>4311150.9276700001</v>
      </c>
      <c r="G533" s="28">
        <f t="shared" si="2154"/>
        <v>123345.31724999999</v>
      </c>
      <c r="H533" s="28">
        <f t="shared" si="2154"/>
        <v>4434496.2449200004</v>
      </c>
      <c r="I533" s="29">
        <f t="shared" ref="I533:J533" si="2155">I468+I438+I414+I380+I267+I240+I170+I104+I16</f>
        <v>195848.29605999999</v>
      </c>
      <c r="J533" s="28">
        <f t="shared" si="2155"/>
        <v>4630344.54098</v>
      </c>
      <c r="K533" s="28">
        <f t="shared" ref="K533" si="2156">K468+K438+K414+K380+K267+K240+K170+K104+K16</f>
        <v>87123.838210000002</v>
      </c>
      <c r="L533" s="28">
        <f>L468+L438+L414+L380+L267+L240+L170+L104+L16</f>
        <v>4717468.3791899998</v>
      </c>
      <c r="M533" s="28">
        <f t="shared" si="2154"/>
        <v>3811915.9000000004</v>
      </c>
      <c r="N533" s="28">
        <f t="shared" si="2154"/>
        <v>-610.00000000000091</v>
      </c>
      <c r="O533" s="28">
        <f t="shared" si="2154"/>
        <v>3811305.9000000004</v>
      </c>
      <c r="P533" s="28">
        <f t="shared" si="2154"/>
        <v>0</v>
      </c>
      <c r="Q533" s="28">
        <f t="shared" si="2154"/>
        <v>3811305.9000000004</v>
      </c>
      <c r="R533" s="28">
        <f t="shared" ref="R533:S533" si="2157">R468+R438+R414+R380+R267+R240+R170+R104+R16</f>
        <v>21578.855</v>
      </c>
      <c r="S533" s="28">
        <f t="shared" si="2157"/>
        <v>3832884.7550000004</v>
      </c>
      <c r="T533" s="28">
        <f t="shared" ref="T533:U533" si="2158">T468+T438+T414+T380+T267+T240+T170+T104+T16</f>
        <v>100000</v>
      </c>
      <c r="U533" s="28">
        <f t="shared" si="2158"/>
        <v>3932884.7550000004</v>
      </c>
      <c r="V533" s="28">
        <f t="shared" si="2154"/>
        <v>3802266.4000000004</v>
      </c>
      <c r="W533" s="28">
        <f t="shared" si="2154"/>
        <v>1357.1159499999994</v>
      </c>
      <c r="X533" s="28">
        <f t="shared" si="2154"/>
        <v>3803623.5159499999</v>
      </c>
      <c r="Y533" s="28">
        <f t="shared" si="2154"/>
        <v>0</v>
      </c>
      <c r="Z533" s="28">
        <f t="shared" si="2154"/>
        <v>3803623.5159499999</v>
      </c>
      <c r="AA533" s="28">
        <f t="shared" ref="AA533:AB533" si="2159">AA468+AA438+AA414+AA380+AA267+AA240+AA170+AA104+AA16</f>
        <v>10745.732</v>
      </c>
      <c r="AB533" s="28">
        <f t="shared" si="2159"/>
        <v>3814369.2479499998</v>
      </c>
      <c r="AC533" s="28">
        <f t="shared" ref="AC533:AD533" si="2160">AC468+AC438+AC414+AC380+AC267+AC240+AC170+AC104+AC16</f>
        <v>100000</v>
      </c>
      <c r="AD533" s="28">
        <f t="shared" si="2160"/>
        <v>3914369.2479499998</v>
      </c>
    </row>
    <row r="534" spans="1:30" outlineLevel="5" x14ac:dyDescent="0.2">
      <c r="A534" s="30"/>
      <c r="B534" s="30"/>
      <c r="C534" s="38"/>
      <c r="D534" s="51"/>
      <c r="E534" s="51"/>
      <c r="F534" s="51"/>
      <c r="G534" s="51"/>
      <c r="H534" s="51"/>
      <c r="I534" s="6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  <c r="AC534" s="51"/>
      <c r="AD534" s="51"/>
    </row>
    <row r="535" spans="1:30" outlineLevel="7" x14ac:dyDescent="0.2">
      <c r="A535" s="26" t="s">
        <v>0</v>
      </c>
      <c r="B535" s="26"/>
      <c r="C535" s="27" t="s">
        <v>1</v>
      </c>
      <c r="D535" s="28">
        <f>D536+D538+D540+D543+D546</f>
        <v>25244.199999999997</v>
      </c>
      <c r="E535" s="28">
        <f t="shared" ref="E535:F535" si="2161">E536+E538+E540+E543+E546</f>
        <v>0</v>
      </c>
      <c r="F535" s="28">
        <f t="shared" si="2161"/>
        <v>25244.199999999997</v>
      </c>
      <c r="G535" s="28">
        <f t="shared" ref="G535:H535" si="2162">G536+G538+G540+G543+G546</f>
        <v>0</v>
      </c>
      <c r="H535" s="28">
        <f t="shared" si="2162"/>
        <v>25244.199999999997</v>
      </c>
      <c r="I535" s="29">
        <f t="shared" ref="I535:J535" si="2163">I536+I538+I540+I543+I546</f>
        <v>0</v>
      </c>
      <c r="J535" s="28">
        <f t="shared" si="2163"/>
        <v>25244.199999999997</v>
      </c>
      <c r="K535" s="28">
        <f t="shared" ref="K535:L535" si="2164">K536+K538+K540+K543+K546</f>
        <v>-2734.5</v>
      </c>
      <c r="L535" s="28">
        <f t="shared" si="2164"/>
        <v>22509.699999999997</v>
      </c>
      <c r="M535" s="28">
        <f>M536+M538+M540+M543+M546</f>
        <v>25244.199999999997</v>
      </c>
      <c r="N535" s="28">
        <f t="shared" ref="N535:P535" si="2165">N536+N538+N540+N543+N546</f>
        <v>0</v>
      </c>
      <c r="O535" s="28">
        <f t="shared" ref="O535:R535" si="2166">O536+O538+O540+O543+O546</f>
        <v>25244.199999999997</v>
      </c>
      <c r="P535" s="28">
        <f t="shared" si="2165"/>
        <v>0</v>
      </c>
      <c r="Q535" s="28">
        <f t="shared" si="2166"/>
        <v>25244.199999999997</v>
      </c>
      <c r="R535" s="28">
        <f t="shared" si="2166"/>
        <v>0</v>
      </c>
      <c r="S535" s="28">
        <f t="shared" ref="S535:T535" si="2167">S536+S538+S540+S543+S546</f>
        <v>25244.199999999997</v>
      </c>
      <c r="T535" s="28">
        <f t="shared" si="2167"/>
        <v>0</v>
      </c>
      <c r="U535" s="28">
        <f t="shared" ref="U535" si="2168">U536+U538+U540+U543+U546</f>
        <v>25244.199999999997</v>
      </c>
      <c r="V535" s="28">
        <f>V536+V538+V540+V543+V546</f>
        <v>25244.199999999997</v>
      </c>
      <c r="W535" s="28">
        <f t="shared" ref="W535:Y535" si="2169">W536+W538+W540+W543+W546</f>
        <v>0</v>
      </c>
      <c r="X535" s="28">
        <f t="shared" ref="X535:AA535" si="2170">X536+X538+X540+X543+X546</f>
        <v>25244.199999999997</v>
      </c>
      <c r="Y535" s="28">
        <f t="shared" si="2169"/>
        <v>0</v>
      </c>
      <c r="Z535" s="28">
        <f t="shared" si="2170"/>
        <v>25244.199999999997</v>
      </c>
      <c r="AA535" s="28">
        <f t="shared" si="2170"/>
        <v>0</v>
      </c>
      <c r="AB535" s="28">
        <f t="shared" ref="AB535:AC535" si="2171">AB536+AB538+AB540+AB543+AB546</f>
        <v>25244.199999999997</v>
      </c>
      <c r="AC535" s="28">
        <f t="shared" si="2171"/>
        <v>0</v>
      </c>
      <c r="AD535" s="28">
        <f t="shared" ref="AD535" si="2172">AD536+AD538+AD540+AD543+AD546</f>
        <v>25244.199999999997</v>
      </c>
    </row>
    <row r="536" spans="1:30" ht="31.5" outlineLevel="5" x14ac:dyDescent="0.2">
      <c r="A536" s="26" t="s">
        <v>20</v>
      </c>
      <c r="B536" s="26"/>
      <c r="C536" s="27" t="s">
        <v>719</v>
      </c>
      <c r="D536" s="28">
        <f>D537</f>
        <v>4393.2</v>
      </c>
      <c r="E536" s="28">
        <f t="shared" ref="E536:L536" si="2173">E537</f>
        <v>0</v>
      </c>
      <c r="F536" s="28">
        <f t="shared" si="2173"/>
        <v>4393.2</v>
      </c>
      <c r="G536" s="28">
        <f t="shared" si="2173"/>
        <v>0</v>
      </c>
      <c r="H536" s="28">
        <f t="shared" si="2173"/>
        <v>4393.2</v>
      </c>
      <c r="I536" s="29">
        <f t="shared" si="2173"/>
        <v>0</v>
      </c>
      <c r="J536" s="28">
        <f t="shared" si="2173"/>
        <v>4393.2</v>
      </c>
      <c r="K536" s="28">
        <f t="shared" si="2173"/>
        <v>0</v>
      </c>
      <c r="L536" s="28">
        <f t="shared" si="2173"/>
        <v>4393.2</v>
      </c>
      <c r="M536" s="28">
        <f t="shared" ref="M536:V536" si="2174">M537</f>
        <v>4393.2</v>
      </c>
      <c r="N536" s="28">
        <f t="shared" ref="N536:T536" si="2175">N537</f>
        <v>0</v>
      </c>
      <c r="O536" s="28">
        <f t="shared" ref="O536:U536" si="2176">O537</f>
        <v>4393.2</v>
      </c>
      <c r="P536" s="28">
        <f t="shared" si="2175"/>
        <v>0</v>
      </c>
      <c r="Q536" s="28">
        <f t="shared" si="2176"/>
        <v>4393.2</v>
      </c>
      <c r="R536" s="28">
        <f t="shared" si="2175"/>
        <v>0</v>
      </c>
      <c r="S536" s="28">
        <f t="shared" si="2176"/>
        <v>4393.2</v>
      </c>
      <c r="T536" s="28">
        <f t="shared" si="2175"/>
        <v>0</v>
      </c>
      <c r="U536" s="28">
        <f t="shared" si="2176"/>
        <v>4393.2</v>
      </c>
      <c r="V536" s="28">
        <f t="shared" si="2174"/>
        <v>4393.2</v>
      </c>
      <c r="W536" s="28">
        <f t="shared" ref="W536:AC536" si="2177">W537</f>
        <v>0</v>
      </c>
      <c r="X536" s="28">
        <f t="shared" ref="X536:AD536" si="2178">X537</f>
        <v>4393.2</v>
      </c>
      <c r="Y536" s="28">
        <f t="shared" si="2177"/>
        <v>0</v>
      </c>
      <c r="Z536" s="28">
        <f t="shared" si="2178"/>
        <v>4393.2</v>
      </c>
      <c r="AA536" s="28">
        <f t="shared" si="2177"/>
        <v>0</v>
      </c>
      <c r="AB536" s="28">
        <f t="shared" si="2178"/>
        <v>4393.2</v>
      </c>
      <c r="AC536" s="28">
        <f t="shared" si="2177"/>
        <v>0</v>
      </c>
      <c r="AD536" s="28">
        <f t="shared" si="2178"/>
        <v>4393.2</v>
      </c>
    </row>
    <row r="537" spans="1:30" ht="47.25" outlineLevel="7" x14ac:dyDescent="0.2">
      <c r="A537" s="30" t="s">
        <v>20</v>
      </c>
      <c r="B537" s="30" t="s">
        <v>3</v>
      </c>
      <c r="C537" s="38" t="s">
        <v>4</v>
      </c>
      <c r="D537" s="32">
        <v>4393.2</v>
      </c>
      <c r="E537" s="32"/>
      <c r="F537" s="32">
        <f>SUM(D537:E537)</f>
        <v>4393.2</v>
      </c>
      <c r="G537" s="32"/>
      <c r="H537" s="32">
        <f>SUM(F537:G537)</f>
        <v>4393.2</v>
      </c>
      <c r="I537" s="33"/>
      <c r="J537" s="32">
        <f>SUM(H537:I537)</f>
        <v>4393.2</v>
      </c>
      <c r="K537" s="32"/>
      <c r="L537" s="32">
        <f>SUM(J537:K537)</f>
        <v>4393.2</v>
      </c>
      <c r="M537" s="34">
        <v>4393.2</v>
      </c>
      <c r="N537" s="32"/>
      <c r="O537" s="32">
        <f>SUM(M537:N537)</f>
        <v>4393.2</v>
      </c>
      <c r="P537" s="32"/>
      <c r="Q537" s="32">
        <f>SUM(O537:P537)</f>
        <v>4393.2</v>
      </c>
      <c r="R537" s="32"/>
      <c r="S537" s="32">
        <f>SUM(Q537:R537)</f>
        <v>4393.2</v>
      </c>
      <c r="T537" s="32"/>
      <c r="U537" s="32">
        <f>SUM(S537:T537)</f>
        <v>4393.2</v>
      </c>
      <c r="V537" s="34">
        <v>4393.2</v>
      </c>
      <c r="W537" s="32"/>
      <c r="X537" s="32">
        <f>SUM(V537:W537)</f>
        <v>4393.2</v>
      </c>
      <c r="Y537" s="32"/>
      <c r="Z537" s="32">
        <f>SUM(X537:Y537)</f>
        <v>4393.2</v>
      </c>
      <c r="AA537" s="32"/>
      <c r="AB537" s="32">
        <f>SUM(Z537:AA537)</f>
        <v>4393.2</v>
      </c>
      <c r="AC537" s="32"/>
      <c r="AD537" s="32">
        <f>SUM(AB537:AC537)</f>
        <v>4393.2</v>
      </c>
    </row>
    <row r="538" spans="1:30" ht="41.25" customHeight="1" outlineLevel="3" x14ac:dyDescent="0.2">
      <c r="A538" s="26" t="s">
        <v>2</v>
      </c>
      <c r="B538" s="26"/>
      <c r="C538" s="27" t="s">
        <v>671</v>
      </c>
      <c r="D538" s="28">
        <f>D539</f>
        <v>2669.3</v>
      </c>
      <c r="E538" s="28">
        <f t="shared" ref="E538:L538" si="2179">E539</f>
        <v>0</v>
      </c>
      <c r="F538" s="28">
        <f t="shared" si="2179"/>
        <v>2669.3</v>
      </c>
      <c r="G538" s="28">
        <f t="shared" si="2179"/>
        <v>0</v>
      </c>
      <c r="H538" s="28">
        <f t="shared" si="2179"/>
        <v>2669.3</v>
      </c>
      <c r="I538" s="29">
        <f t="shared" si="2179"/>
        <v>0</v>
      </c>
      <c r="J538" s="28">
        <f t="shared" si="2179"/>
        <v>2669.3</v>
      </c>
      <c r="K538" s="28">
        <f t="shared" si="2179"/>
        <v>0</v>
      </c>
      <c r="L538" s="28">
        <f t="shared" si="2179"/>
        <v>2669.3</v>
      </c>
      <c r="M538" s="28">
        <f t="shared" ref="M538:V538" si="2180">M539</f>
        <v>2669.3</v>
      </c>
      <c r="N538" s="28">
        <f t="shared" ref="N538:T538" si="2181">N539</f>
        <v>0</v>
      </c>
      <c r="O538" s="28">
        <f t="shared" ref="O538:U538" si="2182">O539</f>
        <v>2669.3</v>
      </c>
      <c r="P538" s="28">
        <f t="shared" si="2181"/>
        <v>0</v>
      </c>
      <c r="Q538" s="28">
        <f t="shared" si="2182"/>
        <v>2669.3</v>
      </c>
      <c r="R538" s="28">
        <f t="shared" si="2181"/>
        <v>0</v>
      </c>
      <c r="S538" s="28">
        <f t="shared" si="2182"/>
        <v>2669.3</v>
      </c>
      <c r="T538" s="28">
        <f t="shared" si="2181"/>
        <v>0</v>
      </c>
      <c r="U538" s="28">
        <f t="shared" si="2182"/>
        <v>2669.3</v>
      </c>
      <c r="V538" s="28">
        <f t="shared" si="2180"/>
        <v>2669.3</v>
      </c>
      <c r="W538" s="28">
        <f t="shared" ref="W538:AC538" si="2183">W539</f>
        <v>0</v>
      </c>
      <c r="X538" s="28">
        <f t="shared" ref="X538:AD538" si="2184">X539</f>
        <v>2669.3</v>
      </c>
      <c r="Y538" s="28">
        <f t="shared" si="2183"/>
        <v>0</v>
      </c>
      <c r="Z538" s="28">
        <f t="shared" si="2184"/>
        <v>2669.3</v>
      </c>
      <c r="AA538" s="28">
        <f t="shared" si="2183"/>
        <v>0</v>
      </c>
      <c r="AB538" s="28">
        <f t="shared" si="2184"/>
        <v>2669.3</v>
      </c>
      <c r="AC538" s="28">
        <f t="shared" si="2183"/>
        <v>0</v>
      </c>
      <c r="AD538" s="28">
        <f t="shared" si="2184"/>
        <v>2669.3</v>
      </c>
    </row>
    <row r="539" spans="1:30" ht="47.25" outlineLevel="4" x14ac:dyDescent="0.2">
      <c r="A539" s="30" t="s">
        <v>2</v>
      </c>
      <c r="B539" s="30" t="s">
        <v>3</v>
      </c>
      <c r="C539" s="38" t="s">
        <v>4</v>
      </c>
      <c r="D539" s="32">
        <v>2669.3</v>
      </c>
      <c r="E539" s="32"/>
      <c r="F539" s="32">
        <f>SUM(D539:E539)</f>
        <v>2669.3</v>
      </c>
      <c r="G539" s="32"/>
      <c r="H539" s="32">
        <f>SUM(F539:G539)</f>
        <v>2669.3</v>
      </c>
      <c r="I539" s="33"/>
      <c r="J539" s="32">
        <f>SUM(H539:I539)</f>
        <v>2669.3</v>
      </c>
      <c r="K539" s="32"/>
      <c r="L539" s="32">
        <f>SUM(J539:K539)</f>
        <v>2669.3</v>
      </c>
      <c r="M539" s="34">
        <v>2669.3</v>
      </c>
      <c r="N539" s="32"/>
      <c r="O539" s="32">
        <f>SUM(M539:N539)</f>
        <v>2669.3</v>
      </c>
      <c r="P539" s="32"/>
      <c r="Q539" s="32">
        <f>SUM(O539:P539)</f>
        <v>2669.3</v>
      </c>
      <c r="R539" s="32"/>
      <c r="S539" s="32">
        <f>SUM(Q539:R539)</f>
        <v>2669.3</v>
      </c>
      <c r="T539" s="32"/>
      <c r="U539" s="32">
        <f>SUM(S539:T539)</f>
        <v>2669.3</v>
      </c>
      <c r="V539" s="34">
        <v>2669.3</v>
      </c>
      <c r="W539" s="32"/>
      <c r="X539" s="32">
        <f>SUM(V539:W539)</f>
        <v>2669.3</v>
      </c>
      <c r="Y539" s="32"/>
      <c r="Z539" s="32">
        <f>SUM(X539:Y539)</f>
        <v>2669.3</v>
      </c>
      <c r="AA539" s="32"/>
      <c r="AB539" s="32">
        <f>SUM(Z539:AA539)</f>
        <v>2669.3</v>
      </c>
      <c r="AC539" s="32"/>
      <c r="AD539" s="32">
        <f>SUM(AB539:AC539)</f>
        <v>2669.3</v>
      </c>
    </row>
    <row r="540" spans="1:30" outlineLevel="5" x14ac:dyDescent="0.2">
      <c r="A540" s="26" t="s">
        <v>5</v>
      </c>
      <c r="B540" s="26"/>
      <c r="C540" s="27" t="s">
        <v>28</v>
      </c>
      <c r="D540" s="28">
        <f>D541+D542</f>
        <v>13410.7</v>
      </c>
      <c r="E540" s="28">
        <f t="shared" ref="E540:F540" si="2185">E541+E542</f>
        <v>0</v>
      </c>
      <c r="F540" s="28">
        <f t="shared" si="2185"/>
        <v>13410.7</v>
      </c>
      <c r="G540" s="28">
        <f t="shared" ref="G540:H540" si="2186">G541+G542</f>
        <v>0</v>
      </c>
      <c r="H540" s="28">
        <f t="shared" si="2186"/>
        <v>13410.7</v>
      </c>
      <c r="I540" s="29">
        <f t="shared" ref="I540:J540" si="2187">I541+I542</f>
        <v>0</v>
      </c>
      <c r="J540" s="28">
        <f t="shared" si="2187"/>
        <v>13410.7</v>
      </c>
      <c r="K540" s="28">
        <f t="shared" ref="K540:L540" si="2188">K541+K542</f>
        <v>-4.5</v>
      </c>
      <c r="L540" s="28">
        <f t="shared" si="2188"/>
        <v>13406.2</v>
      </c>
      <c r="M540" s="28">
        <f t="shared" ref="M540:V540" si="2189">M541+M542</f>
        <v>13410.7</v>
      </c>
      <c r="N540" s="28">
        <f t="shared" ref="N540:P540" si="2190">N541+N542</f>
        <v>0</v>
      </c>
      <c r="O540" s="28">
        <f t="shared" ref="O540:R540" si="2191">O541+O542</f>
        <v>13410.7</v>
      </c>
      <c r="P540" s="28">
        <f t="shared" si="2190"/>
        <v>0</v>
      </c>
      <c r="Q540" s="28">
        <f t="shared" si="2191"/>
        <v>13410.7</v>
      </c>
      <c r="R540" s="28">
        <f t="shared" si="2191"/>
        <v>0</v>
      </c>
      <c r="S540" s="28">
        <f t="shared" ref="S540:T540" si="2192">S541+S542</f>
        <v>13410.7</v>
      </c>
      <c r="T540" s="28">
        <f t="shared" si="2192"/>
        <v>0</v>
      </c>
      <c r="U540" s="28">
        <f t="shared" ref="U540" si="2193">U541+U542</f>
        <v>13410.7</v>
      </c>
      <c r="V540" s="28">
        <f t="shared" si="2189"/>
        <v>13410.7</v>
      </c>
      <c r="W540" s="28">
        <f t="shared" ref="W540:Z540" si="2194">W541+W542</f>
        <v>0</v>
      </c>
      <c r="X540" s="28">
        <f t="shared" ref="X540" si="2195">X541+X542</f>
        <v>13410.7</v>
      </c>
      <c r="Y540" s="28">
        <f t="shared" si="2194"/>
        <v>0</v>
      </c>
      <c r="Z540" s="28">
        <f t="shared" si="2194"/>
        <v>13410.7</v>
      </c>
      <c r="AA540" s="28">
        <f t="shared" ref="AA540:AB540" si="2196">AA541+AA542</f>
        <v>0</v>
      </c>
      <c r="AB540" s="28">
        <f t="shared" si="2196"/>
        <v>13410.7</v>
      </c>
      <c r="AC540" s="28">
        <f t="shared" ref="AC540:AD540" si="2197">AC541+AC542</f>
        <v>0</v>
      </c>
      <c r="AD540" s="28">
        <f t="shared" si="2197"/>
        <v>13410.7</v>
      </c>
    </row>
    <row r="541" spans="1:30" ht="47.25" outlineLevel="7" x14ac:dyDescent="0.2">
      <c r="A541" s="30" t="s">
        <v>5</v>
      </c>
      <c r="B541" s="30" t="s">
        <v>3</v>
      </c>
      <c r="C541" s="38" t="s">
        <v>4</v>
      </c>
      <c r="D541" s="32">
        <v>11717</v>
      </c>
      <c r="E541" s="32"/>
      <c r="F541" s="32">
        <f t="shared" ref="F541:F542" si="2198">SUM(D541:E541)</f>
        <v>11717</v>
      </c>
      <c r="G541" s="32"/>
      <c r="H541" s="32">
        <f t="shared" ref="H541:H542" si="2199">SUM(F541:G541)</f>
        <v>11717</v>
      </c>
      <c r="I541" s="33"/>
      <c r="J541" s="32">
        <f t="shared" ref="J541:J542" si="2200">SUM(H541:I541)</f>
        <v>11717</v>
      </c>
      <c r="K541" s="32"/>
      <c r="L541" s="32">
        <f t="shared" ref="L541:L542" si="2201">SUM(J541:K541)</f>
        <v>11717</v>
      </c>
      <c r="M541" s="32">
        <v>11717</v>
      </c>
      <c r="N541" s="32"/>
      <c r="O541" s="32">
        <f t="shared" ref="O541:O542" si="2202">SUM(M541:N541)</f>
        <v>11717</v>
      </c>
      <c r="P541" s="32"/>
      <c r="Q541" s="32">
        <f t="shared" ref="Q541:Q542" si="2203">SUM(O541:P541)</f>
        <v>11717</v>
      </c>
      <c r="R541" s="32"/>
      <c r="S541" s="32">
        <f t="shared" ref="S541:S542" si="2204">SUM(Q541:R541)</f>
        <v>11717</v>
      </c>
      <c r="T541" s="32"/>
      <c r="U541" s="32">
        <f t="shared" ref="U541:U542" si="2205">SUM(S541:T541)</f>
        <v>11717</v>
      </c>
      <c r="V541" s="32">
        <v>11717</v>
      </c>
      <c r="W541" s="32"/>
      <c r="X541" s="32">
        <f t="shared" ref="X541:X542" si="2206">SUM(V541:W541)</f>
        <v>11717</v>
      </c>
      <c r="Y541" s="32"/>
      <c r="Z541" s="32">
        <f t="shared" ref="Z541:Z542" si="2207">SUM(X541:Y541)</f>
        <v>11717</v>
      </c>
      <c r="AA541" s="32"/>
      <c r="AB541" s="32">
        <f t="shared" ref="AB541:AB542" si="2208">SUM(Z541:AA541)</f>
        <v>11717</v>
      </c>
      <c r="AC541" s="32"/>
      <c r="AD541" s="32">
        <f t="shared" ref="AD541:AD542" si="2209">SUM(AB541:AC541)</f>
        <v>11717</v>
      </c>
    </row>
    <row r="542" spans="1:30" ht="31.5" outlineLevel="2" x14ac:dyDescent="0.2">
      <c r="A542" s="30" t="s">
        <v>5</v>
      </c>
      <c r="B542" s="30" t="s">
        <v>6</v>
      </c>
      <c r="C542" s="38" t="s">
        <v>7</v>
      </c>
      <c r="D542" s="32">
        <v>1693.6999999999998</v>
      </c>
      <c r="E542" s="32"/>
      <c r="F542" s="32">
        <f t="shared" si="2198"/>
        <v>1693.6999999999998</v>
      </c>
      <c r="G542" s="32"/>
      <c r="H542" s="32">
        <f t="shared" si="2199"/>
        <v>1693.6999999999998</v>
      </c>
      <c r="I542" s="33"/>
      <c r="J542" s="32">
        <f t="shared" si="2200"/>
        <v>1693.6999999999998</v>
      </c>
      <c r="K542" s="32">
        <v>-4.5</v>
      </c>
      <c r="L542" s="32">
        <f t="shared" si="2201"/>
        <v>1689.1999999999998</v>
      </c>
      <c r="M542" s="34">
        <v>1693.6999999999998</v>
      </c>
      <c r="N542" s="32"/>
      <c r="O542" s="32">
        <f t="shared" si="2202"/>
        <v>1693.6999999999998</v>
      </c>
      <c r="P542" s="32"/>
      <c r="Q542" s="32">
        <f t="shared" si="2203"/>
        <v>1693.6999999999998</v>
      </c>
      <c r="R542" s="32"/>
      <c r="S542" s="32">
        <f t="shared" si="2204"/>
        <v>1693.6999999999998</v>
      </c>
      <c r="T542" s="32"/>
      <c r="U542" s="32">
        <f t="shared" si="2205"/>
        <v>1693.6999999999998</v>
      </c>
      <c r="V542" s="34">
        <v>1693.6999999999998</v>
      </c>
      <c r="W542" s="32"/>
      <c r="X542" s="32">
        <f t="shared" si="2206"/>
        <v>1693.6999999999998</v>
      </c>
      <c r="Y542" s="32"/>
      <c r="Z542" s="32">
        <f t="shared" si="2207"/>
        <v>1693.6999999999998</v>
      </c>
      <c r="AA542" s="32"/>
      <c r="AB542" s="32">
        <f t="shared" si="2208"/>
        <v>1693.6999999999998</v>
      </c>
      <c r="AC542" s="32"/>
      <c r="AD542" s="32">
        <f t="shared" si="2209"/>
        <v>1693.6999999999998</v>
      </c>
    </row>
    <row r="543" spans="1:30" outlineLevel="2" x14ac:dyDescent="0.2">
      <c r="A543" s="26" t="s">
        <v>16</v>
      </c>
      <c r="B543" s="26"/>
      <c r="C543" s="27" t="s">
        <v>17</v>
      </c>
      <c r="D543" s="28">
        <f>D544+D545</f>
        <v>4640.3999999999996</v>
      </c>
      <c r="E543" s="28">
        <f t="shared" ref="E543:F543" si="2210">E544+E545</f>
        <v>0</v>
      </c>
      <c r="F543" s="28">
        <f t="shared" si="2210"/>
        <v>4640.3999999999996</v>
      </c>
      <c r="G543" s="28">
        <f t="shared" ref="G543:H543" si="2211">G544+G545</f>
        <v>0</v>
      </c>
      <c r="H543" s="28">
        <f t="shared" si="2211"/>
        <v>4640.3999999999996</v>
      </c>
      <c r="I543" s="29">
        <f t="shared" ref="I543:J543" si="2212">I544+I545</f>
        <v>0</v>
      </c>
      <c r="J543" s="28">
        <f t="shared" si="2212"/>
        <v>4640.3999999999996</v>
      </c>
      <c r="K543" s="28">
        <f t="shared" ref="K543:L543" si="2213">K544+K545</f>
        <v>-2700</v>
      </c>
      <c r="L543" s="28">
        <f t="shared" si="2213"/>
        <v>1940.3999999999996</v>
      </c>
      <c r="M543" s="28">
        <f t="shared" ref="M543:V543" si="2214">M544+M545</f>
        <v>4640.3999999999996</v>
      </c>
      <c r="N543" s="28">
        <f t="shared" ref="N543:P543" si="2215">N544+N545</f>
        <v>0</v>
      </c>
      <c r="O543" s="28">
        <f t="shared" ref="O543:R543" si="2216">O544+O545</f>
        <v>4640.3999999999996</v>
      </c>
      <c r="P543" s="28">
        <f t="shared" si="2215"/>
        <v>0</v>
      </c>
      <c r="Q543" s="28">
        <f t="shared" si="2216"/>
        <v>4640.3999999999996</v>
      </c>
      <c r="R543" s="28">
        <f t="shared" si="2216"/>
        <v>0</v>
      </c>
      <c r="S543" s="28">
        <f t="shared" ref="S543:T543" si="2217">S544+S545</f>
        <v>4640.3999999999996</v>
      </c>
      <c r="T543" s="28">
        <f t="shared" si="2217"/>
        <v>0</v>
      </c>
      <c r="U543" s="28">
        <f t="shared" ref="U543" si="2218">U544+U545</f>
        <v>4640.3999999999996</v>
      </c>
      <c r="V543" s="28">
        <f t="shared" si="2214"/>
        <v>4640.3999999999996</v>
      </c>
      <c r="W543" s="28">
        <f t="shared" ref="W543:Z543" si="2219">W544+W545</f>
        <v>0</v>
      </c>
      <c r="X543" s="28">
        <f t="shared" ref="X543" si="2220">X544+X545</f>
        <v>4640.3999999999996</v>
      </c>
      <c r="Y543" s="28">
        <f t="shared" si="2219"/>
        <v>0</v>
      </c>
      <c r="Z543" s="28">
        <f t="shared" si="2219"/>
        <v>4640.3999999999996</v>
      </c>
      <c r="AA543" s="28">
        <f t="shared" ref="AA543:AB543" si="2221">AA544+AA545</f>
        <v>0</v>
      </c>
      <c r="AB543" s="28">
        <f t="shared" si="2221"/>
        <v>4640.3999999999996</v>
      </c>
      <c r="AC543" s="28">
        <f t="shared" ref="AC543:AD543" si="2222">AC544+AC545</f>
        <v>0</v>
      </c>
      <c r="AD543" s="28">
        <f t="shared" si="2222"/>
        <v>4640.3999999999996</v>
      </c>
    </row>
    <row r="544" spans="1:30" ht="47.25" outlineLevel="4" x14ac:dyDescent="0.2">
      <c r="A544" s="30" t="s">
        <v>16</v>
      </c>
      <c r="B544" s="30" t="s">
        <v>3</v>
      </c>
      <c r="C544" s="38" t="s">
        <v>4</v>
      </c>
      <c r="D544" s="32">
        <v>4628.3999999999996</v>
      </c>
      <c r="E544" s="32"/>
      <c r="F544" s="32">
        <f t="shared" ref="F544:F545" si="2223">SUM(D544:E544)</f>
        <v>4628.3999999999996</v>
      </c>
      <c r="G544" s="32"/>
      <c r="H544" s="32">
        <f t="shared" ref="H544:H545" si="2224">SUM(F544:G544)</f>
        <v>4628.3999999999996</v>
      </c>
      <c r="I544" s="33"/>
      <c r="J544" s="32">
        <f t="shared" ref="J544:J545" si="2225">SUM(H544:I544)</f>
        <v>4628.3999999999996</v>
      </c>
      <c r="K544" s="32">
        <v>-2700</v>
      </c>
      <c r="L544" s="32">
        <f t="shared" ref="L544:L545" si="2226">SUM(J544:K544)</f>
        <v>1928.3999999999996</v>
      </c>
      <c r="M544" s="34">
        <v>4628.3999999999996</v>
      </c>
      <c r="N544" s="32"/>
      <c r="O544" s="32">
        <f t="shared" ref="O544:O545" si="2227">SUM(M544:N544)</f>
        <v>4628.3999999999996</v>
      </c>
      <c r="P544" s="32"/>
      <c r="Q544" s="32">
        <f t="shared" ref="Q544:Q545" si="2228">SUM(O544:P544)</f>
        <v>4628.3999999999996</v>
      </c>
      <c r="R544" s="32"/>
      <c r="S544" s="32">
        <f t="shared" ref="S544:S545" si="2229">SUM(Q544:R544)</f>
        <v>4628.3999999999996</v>
      </c>
      <c r="T544" s="32"/>
      <c r="U544" s="32">
        <f t="shared" ref="U544:U545" si="2230">SUM(S544:T544)</f>
        <v>4628.3999999999996</v>
      </c>
      <c r="V544" s="34">
        <v>4628.3999999999996</v>
      </c>
      <c r="W544" s="32"/>
      <c r="X544" s="32">
        <f t="shared" ref="X544:X545" si="2231">SUM(V544:W544)</f>
        <v>4628.3999999999996</v>
      </c>
      <c r="Y544" s="32"/>
      <c r="Z544" s="32">
        <f t="shared" ref="Z544:Z545" si="2232">SUM(X544:Y544)</f>
        <v>4628.3999999999996</v>
      </c>
      <c r="AA544" s="32"/>
      <c r="AB544" s="32">
        <f t="shared" ref="AB544:AB545" si="2233">SUM(Z544:AA544)</f>
        <v>4628.3999999999996</v>
      </c>
      <c r="AC544" s="32"/>
      <c r="AD544" s="32">
        <f t="shared" ref="AD544:AD545" si="2234">SUM(AB544:AC544)</f>
        <v>4628.3999999999996</v>
      </c>
    </row>
    <row r="545" spans="1:30" ht="31.5" outlineLevel="5" x14ac:dyDescent="0.2">
      <c r="A545" s="30" t="s">
        <v>16</v>
      </c>
      <c r="B545" s="30" t="s">
        <v>6</v>
      </c>
      <c r="C545" s="38" t="s">
        <v>7</v>
      </c>
      <c r="D545" s="32">
        <v>12</v>
      </c>
      <c r="E545" s="32"/>
      <c r="F545" s="32">
        <f t="shared" si="2223"/>
        <v>12</v>
      </c>
      <c r="G545" s="32"/>
      <c r="H545" s="32">
        <f t="shared" si="2224"/>
        <v>12</v>
      </c>
      <c r="I545" s="33"/>
      <c r="J545" s="32">
        <f t="shared" si="2225"/>
        <v>12</v>
      </c>
      <c r="K545" s="32">
        <v>0</v>
      </c>
      <c r="L545" s="32">
        <f t="shared" si="2226"/>
        <v>12</v>
      </c>
      <c r="M545" s="32">
        <v>12</v>
      </c>
      <c r="N545" s="32"/>
      <c r="O545" s="32">
        <f t="shared" si="2227"/>
        <v>12</v>
      </c>
      <c r="P545" s="32"/>
      <c r="Q545" s="32">
        <f t="shared" si="2228"/>
        <v>12</v>
      </c>
      <c r="R545" s="32"/>
      <c r="S545" s="32">
        <f t="shared" si="2229"/>
        <v>12</v>
      </c>
      <c r="T545" s="32"/>
      <c r="U545" s="32">
        <f t="shared" si="2230"/>
        <v>12</v>
      </c>
      <c r="V545" s="32">
        <v>12</v>
      </c>
      <c r="W545" s="32"/>
      <c r="X545" s="32">
        <f t="shared" si="2231"/>
        <v>12</v>
      </c>
      <c r="Y545" s="32"/>
      <c r="Z545" s="32">
        <f t="shared" si="2232"/>
        <v>12</v>
      </c>
      <c r="AA545" s="32"/>
      <c r="AB545" s="32">
        <f t="shared" si="2233"/>
        <v>12</v>
      </c>
      <c r="AC545" s="32"/>
      <c r="AD545" s="32">
        <f t="shared" si="2234"/>
        <v>12</v>
      </c>
    </row>
    <row r="546" spans="1:30" ht="31.5" outlineLevel="7" x14ac:dyDescent="0.2">
      <c r="A546" s="26" t="s">
        <v>8</v>
      </c>
      <c r="B546" s="26"/>
      <c r="C546" s="27" t="s">
        <v>9</v>
      </c>
      <c r="D546" s="28">
        <f>D547</f>
        <v>130.6</v>
      </c>
      <c r="E546" s="28">
        <f t="shared" ref="E546:L546" si="2235">E547</f>
        <v>0</v>
      </c>
      <c r="F546" s="28">
        <f t="shared" si="2235"/>
        <v>130.6</v>
      </c>
      <c r="G546" s="28">
        <f t="shared" si="2235"/>
        <v>0</v>
      </c>
      <c r="H546" s="28">
        <f t="shared" si="2235"/>
        <v>130.6</v>
      </c>
      <c r="I546" s="29">
        <f t="shared" si="2235"/>
        <v>0</v>
      </c>
      <c r="J546" s="28">
        <f t="shared" si="2235"/>
        <v>130.6</v>
      </c>
      <c r="K546" s="28">
        <f t="shared" si="2235"/>
        <v>-30</v>
      </c>
      <c r="L546" s="28">
        <f t="shared" si="2235"/>
        <v>100.6</v>
      </c>
      <c r="M546" s="28">
        <f t="shared" ref="M546:V546" si="2236">M547</f>
        <v>130.6</v>
      </c>
      <c r="N546" s="28">
        <f t="shared" ref="N546:T546" si="2237">N547</f>
        <v>0</v>
      </c>
      <c r="O546" s="28">
        <f t="shared" ref="O546:U546" si="2238">O547</f>
        <v>130.6</v>
      </c>
      <c r="P546" s="28">
        <f t="shared" si="2237"/>
        <v>0</v>
      </c>
      <c r="Q546" s="28">
        <f t="shared" si="2238"/>
        <v>130.6</v>
      </c>
      <c r="R546" s="28">
        <f t="shared" si="2237"/>
        <v>0</v>
      </c>
      <c r="S546" s="28">
        <f t="shared" si="2238"/>
        <v>130.6</v>
      </c>
      <c r="T546" s="28">
        <f t="shared" si="2237"/>
        <v>0</v>
      </c>
      <c r="U546" s="28">
        <f t="shared" si="2238"/>
        <v>130.6</v>
      </c>
      <c r="V546" s="28">
        <f t="shared" si="2236"/>
        <v>130.6</v>
      </c>
      <c r="W546" s="28">
        <f t="shared" ref="W546:AC546" si="2239">W547</f>
        <v>0</v>
      </c>
      <c r="X546" s="28">
        <f t="shared" ref="X546:AD546" si="2240">X547</f>
        <v>130.6</v>
      </c>
      <c r="Y546" s="28">
        <f t="shared" si="2239"/>
        <v>0</v>
      </c>
      <c r="Z546" s="28">
        <f t="shared" si="2240"/>
        <v>130.6</v>
      </c>
      <c r="AA546" s="28">
        <f t="shared" si="2239"/>
        <v>0</v>
      </c>
      <c r="AB546" s="28">
        <f t="shared" si="2240"/>
        <v>130.6</v>
      </c>
      <c r="AC546" s="28">
        <f t="shared" si="2239"/>
        <v>0</v>
      </c>
      <c r="AD546" s="28">
        <f t="shared" si="2240"/>
        <v>130.6</v>
      </c>
    </row>
    <row r="547" spans="1:30" ht="31.5" outlineLevel="7" x14ac:dyDescent="0.2">
      <c r="A547" s="30" t="s">
        <v>8</v>
      </c>
      <c r="B547" s="30" t="s">
        <v>6</v>
      </c>
      <c r="C547" s="38" t="s">
        <v>7</v>
      </c>
      <c r="D547" s="32">
        <f>25+105.6</f>
        <v>130.6</v>
      </c>
      <c r="E547" s="32"/>
      <c r="F547" s="32">
        <f>SUM(D547:E547)</f>
        <v>130.6</v>
      </c>
      <c r="G547" s="32"/>
      <c r="H547" s="32">
        <f>SUM(F547:G547)</f>
        <v>130.6</v>
      </c>
      <c r="I547" s="33"/>
      <c r="J547" s="32">
        <f>SUM(H547:I547)</f>
        <v>130.6</v>
      </c>
      <c r="K547" s="32">
        <v>-30</v>
      </c>
      <c r="L547" s="32">
        <f>SUM(J547:K547)</f>
        <v>100.6</v>
      </c>
      <c r="M547" s="32">
        <f t="shared" ref="M547:V547" si="2241">25+105.6</f>
        <v>130.6</v>
      </c>
      <c r="N547" s="32"/>
      <c r="O547" s="32">
        <f>SUM(M547:N547)</f>
        <v>130.6</v>
      </c>
      <c r="P547" s="32"/>
      <c r="Q547" s="32">
        <f>SUM(O547:P547)</f>
        <v>130.6</v>
      </c>
      <c r="R547" s="32"/>
      <c r="S547" s="32">
        <f>SUM(Q547:R547)</f>
        <v>130.6</v>
      </c>
      <c r="T547" s="32"/>
      <c r="U547" s="32">
        <f>SUM(S547:T547)</f>
        <v>130.6</v>
      </c>
      <c r="V547" s="32">
        <f t="shared" si="2241"/>
        <v>130.6</v>
      </c>
      <c r="W547" s="32"/>
      <c r="X547" s="32">
        <f>SUM(V547:W547)</f>
        <v>130.6</v>
      </c>
      <c r="Y547" s="32"/>
      <c r="Z547" s="32">
        <f>SUM(X547:Y547)</f>
        <v>130.6</v>
      </c>
      <c r="AA547" s="32"/>
      <c r="AB547" s="32">
        <f>SUM(Z547:AA547)</f>
        <v>130.6</v>
      </c>
      <c r="AC547" s="32"/>
      <c r="AD547" s="32">
        <f>SUM(AB547:AC547)</f>
        <v>130.6</v>
      </c>
    </row>
    <row r="548" spans="1:30" ht="31.5" outlineLevel="3" x14ac:dyDescent="0.2">
      <c r="A548" s="26" t="s">
        <v>10</v>
      </c>
      <c r="B548" s="26"/>
      <c r="C548" s="27" t="s">
        <v>11</v>
      </c>
      <c r="D548" s="28">
        <f>D549+D555+D557+D551+D559+D561+D553</f>
        <v>199437.5</v>
      </c>
      <c r="E548" s="28">
        <f t="shared" ref="E548:F548" si="2242">E549+E555+E557+E551+E559+E561+E553</f>
        <v>-192981.12766999999</v>
      </c>
      <c r="F548" s="28">
        <f t="shared" si="2242"/>
        <v>6456.3723300000056</v>
      </c>
      <c r="G548" s="28">
        <f t="shared" ref="G548:H548" si="2243">G549+G555+G557+G551+G559+G561+G553</f>
        <v>190</v>
      </c>
      <c r="H548" s="28">
        <f t="shared" si="2243"/>
        <v>6646.3723300000056</v>
      </c>
      <c r="I548" s="29">
        <f t="shared" ref="I548:J548" si="2244">I549+I555+I557+I551+I559+I561+I553</f>
        <v>15000</v>
      </c>
      <c r="J548" s="28">
        <f t="shared" si="2244"/>
        <v>21646.372330000006</v>
      </c>
      <c r="K548" s="28">
        <f t="shared" ref="K548:L548" si="2245">K549+K555+K557+K551+K559+K561+K553</f>
        <v>-8791.0894900000021</v>
      </c>
      <c r="L548" s="28">
        <f t="shared" si="2245"/>
        <v>12855.282840000003</v>
      </c>
      <c r="M548" s="28">
        <f t="shared" ref="M548:V548" si="2246">M549+M555+M557+M551+M559+M561+M553</f>
        <v>65020</v>
      </c>
      <c r="N548" s="28">
        <f t="shared" ref="N548:P548" si="2247">N549+N555+N557+N551+N559+N561+N553</f>
        <v>610</v>
      </c>
      <c r="O548" s="28">
        <f t="shared" ref="O548:R548" si="2248">O549+O555+O557+O551+O559+O561+O553</f>
        <v>65630</v>
      </c>
      <c r="P548" s="28">
        <f t="shared" si="2247"/>
        <v>0</v>
      </c>
      <c r="Q548" s="28">
        <f t="shared" si="2248"/>
        <v>65630</v>
      </c>
      <c r="R548" s="28">
        <f t="shared" si="2248"/>
        <v>421.14499999999998</v>
      </c>
      <c r="S548" s="28">
        <f t="shared" ref="S548:T548" si="2249">S549+S555+S557+S551+S559+S561+S553</f>
        <v>66051.14499999999</v>
      </c>
      <c r="T548" s="28">
        <f t="shared" si="2249"/>
        <v>0</v>
      </c>
      <c r="U548" s="28">
        <f t="shared" ref="U548" si="2250">U549+U555+U557+U551+U559+U561+U553</f>
        <v>66051.14499999999</v>
      </c>
      <c r="V548" s="28">
        <f t="shared" si="2246"/>
        <v>131721.20000000001</v>
      </c>
      <c r="W548" s="28">
        <f t="shared" ref="W548:Z548" si="2251">W549+W555+W557+W551+W559+W561+W553</f>
        <v>-1357.1159499999994</v>
      </c>
      <c r="X548" s="28">
        <f t="shared" ref="X548" si="2252">X549+X555+X557+X551+X559+X561+X553</f>
        <v>130364.08405</v>
      </c>
      <c r="Y548" s="28">
        <f t="shared" si="2251"/>
        <v>0</v>
      </c>
      <c r="Z548" s="28">
        <f t="shared" si="2251"/>
        <v>130364.08405</v>
      </c>
      <c r="AA548" s="28">
        <f t="shared" ref="AA548:AB548" si="2253">AA549+AA555+AA557+AA551+AA559+AA561+AA553</f>
        <v>11254.268</v>
      </c>
      <c r="AB548" s="28">
        <f t="shared" si="2253"/>
        <v>141618.35205000002</v>
      </c>
      <c r="AC548" s="28">
        <f t="shared" ref="AC548:AD548" si="2254">AC549+AC555+AC557+AC551+AC559+AC561+AC553</f>
        <v>0</v>
      </c>
      <c r="AD548" s="28">
        <f t="shared" si="2254"/>
        <v>141618.35205000002</v>
      </c>
    </row>
    <row r="549" spans="1:30" ht="31.5" customHeight="1" outlineLevel="4" x14ac:dyDescent="0.2">
      <c r="A549" s="26" t="s">
        <v>12</v>
      </c>
      <c r="B549" s="26"/>
      <c r="C549" s="27" t="s">
        <v>13</v>
      </c>
      <c r="D549" s="28">
        <f t="shared" ref="D549:AD549" si="2255">D550</f>
        <v>1095</v>
      </c>
      <c r="E549" s="28">
        <f t="shared" si="2255"/>
        <v>0</v>
      </c>
      <c r="F549" s="28">
        <f t="shared" si="2255"/>
        <v>1095</v>
      </c>
      <c r="G549" s="28">
        <f t="shared" si="2255"/>
        <v>0</v>
      </c>
      <c r="H549" s="28">
        <f t="shared" si="2255"/>
        <v>1095</v>
      </c>
      <c r="I549" s="29">
        <f t="shared" si="2255"/>
        <v>0</v>
      </c>
      <c r="J549" s="28">
        <f t="shared" si="2255"/>
        <v>1095</v>
      </c>
      <c r="K549" s="28">
        <f t="shared" si="2255"/>
        <v>0</v>
      </c>
      <c r="L549" s="28">
        <f t="shared" si="2255"/>
        <v>1095</v>
      </c>
      <c r="M549" s="28">
        <f t="shared" si="2255"/>
        <v>1095</v>
      </c>
      <c r="N549" s="28">
        <f t="shared" si="2255"/>
        <v>0</v>
      </c>
      <c r="O549" s="28">
        <f t="shared" si="2255"/>
        <v>1095</v>
      </c>
      <c r="P549" s="28">
        <f t="shared" si="2255"/>
        <v>0</v>
      </c>
      <c r="Q549" s="28">
        <f t="shared" si="2255"/>
        <v>1095</v>
      </c>
      <c r="R549" s="28">
        <f t="shared" si="2255"/>
        <v>0</v>
      </c>
      <c r="S549" s="28">
        <f t="shared" si="2255"/>
        <v>1095</v>
      </c>
      <c r="T549" s="28">
        <f t="shared" si="2255"/>
        <v>0</v>
      </c>
      <c r="U549" s="28">
        <f t="shared" si="2255"/>
        <v>1095</v>
      </c>
      <c r="V549" s="28">
        <f t="shared" si="2255"/>
        <v>1095</v>
      </c>
      <c r="W549" s="28">
        <f t="shared" si="2255"/>
        <v>0</v>
      </c>
      <c r="X549" s="28">
        <f t="shared" si="2255"/>
        <v>1095</v>
      </c>
      <c r="Y549" s="28">
        <f t="shared" si="2255"/>
        <v>0</v>
      </c>
      <c r="Z549" s="28">
        <f t="shared" si="2255"/>
        <v>1095</v>
      </c>
      <c r="AA549" s="28">
        <f t="shared" si="2255"/>
        <v>0</v>
      </c>
      <c r="AB549" s="28">
        <f t="shared" si="2255"/>
        <v>1095</v>
      </c>
      <c r="AC549" s="28">
        <f t="shared" si="2255"/>
        <v>0</v>
      </c>
      <c r="AD549" s="28">
        <f t="shared" si="2255"/>
        <v>1095</v>
      </c>
    </row>
    <row r="550" spans="1:30" ht="31.5" outlineLevel="5" x14ac:dyDescent="0.2">
      <c r="A550" s="30" t="s">
        <v>12</v>
      </c>
      <c r="B550" s="30" t="s">
        <v>6</v>
      </c>
      <c r="C550" s="38" t="s">
        <v>7</v>
      </c>
      <c r="D550" s="51">
        <v>1095</v>
      </c>
      <c r="E550" s="32"/>
      <c r="F550" s="32">
        <f>SUM(D550:E550)</f>
        <v>1095</v>
      </c>
      <c r="G550" s="32"/>
      <c r="H550" s="32">
        <f>SUM(F550:G550)</f>
        <v>1095</v>
      </c>
      <c r="I550" s="33"/>
      <c r="J550" s="32">
        <f>SUM(H550:I550)</f>
        <v>1095</v>
      </c>
      <c r="K550" s="32"/>
      <c r="L550" s="32">
        <f>SUM(J550:K550)</f>
        <v>1095</v>
      </c>
      <c r="M550" s="51">
        <v>1095</v>
      </c>
      <c r="N550" s="32"/>
      <c r="O550" s="32">
        <f>SUM(M550:N550)</f>
        <v>1095</v>
      </c>
      <c r="P550" s="32"/>
      <c r="Q550" s="32">
        <f>SUM(O550:P550)</f>
        <v>1095</v>
      </c>
      <c r="R550" s="32"/>
      <c r="S550" s="32">
        <f>SUM(Q550:R550)</f>
        <v>1095</v>
      </c>
      <c r="T550" s="32"/>
      <c r="U550" s="32">
        <f>SUM(S550:T550)</f>
        <v>1095</v>
      </c>
      <c r="V550" s="51">
        <v>1095</v>
      </c>
      <c r="W550" s="32"/>
      <c r="X550" s="32">
        <f>SUM(V550:W550)</f>
        <v>1095</v>
      </c>
      <c r="Y550" s="32"/>
      <c r="Z550" s="32">
        <f>SUM(X550:Y550)</f>
        <v>1095</v>
      </c>
      <c r="AA550" s="32"/>
      <c r="AB550" s="32">
        <f>SUM(Z550:AA550)</f>
        <v>1095</v>
      </c>
      <c r="AC550" s="32"/>
      <c r="AD550" s="32">
        <f>SUM(AB550:AC550)</f>
        <v>1095</v>
      </c>
    </row>
    <row r="551" spans="1:30" outlineLevel="7" x14ac:dyDescent="0.2">
      <c r="A551" s="26" t="s">
        <v>30</v>
      </c>
      <c r="B551" s="26"/>
      <c r="C551" s="27" t="s">
        <v>672</v>
      </c>
      <c r="D551" s="28">
        <f>D552</f>
        <v>5000</v>
      </c>
      <c r="E551" s="28">
        <f t="shared" ref="E551:L551" si="2256">E552</f>
        <v>0</v>
      </c>
      <c r="F551" s="28">
        <f t="shared" si="2256"/>
        <v>5000</v>
      </c>
      <c r="G551" s="28">
        <f t="shared" si="2256"/>
        <v>190</v>
      </c>
      <c r="H551" s="28">
        <f t="shared" si="2256"/>
        <v>5190</v>
      </c>
      <c r="I551" s="29">
        <f t="shared" si="2256"/>
        <v>15000</v>
      </c>
      <c r="J551" s="28">
        <f t="shared" si="2256"/>
        <v>20190</v>
      </c>
      <c r="K551" s="28">
        <f t="shared" si="2256"/>
        <v>-8791.0894900000021</v>
      </c>
      <c r="L551" s="28">
        <f t="shared" si="2256"/>
        <v>11398.910509999998</v>
      </c>
      <c r="M551" s="28">
        <f t="shared" ref="M551:V551" si="2257">M552</f>
        <v>1000</v>
      </c>
      <c r="N551" s="28">
        <f t="shared" ref="N551:T551" si="2258">N552</f>
        <v>0</v>
      </c>
      <c r="O551" s="28">
        <f t="shared" ref="O551:U551" si="2259">O552</f>
        <v>1000</v>
      </c>
      <c r="P551" s="28">
        <f t="shared" si="2258"/>
        <v>0</v>
      </c>
      <c r="Q551" s="28">
        <f t="shared" si="2259"/>
        <v>1000</v>
      </c>
      <c r="R551" s="28">
        <f t="shared" si="2258"/>
        <v>0</v>
      </c>
      <c r="S551" s="28">
        <f t="shared" si="2259"/>
        <v>1000</v>
      </c>
      <c r="T551" s="28">
        <f t="shared" si="2258"/>
        <v>0</v>
      </c>
      <c r="U551" s="28">
        <f t="shared" si="2259"/>
        <v>1000</v>
      </c>
      <c r="V551" s="28">
        <f t="shared" si="2257"/>
        <v>1000</v>
      </c>
      <c r="W551" s="28">
        <f t="shared" ref="W551:AC551" si="2260">W552</f>
        <v>0</v>
      </c>
      <c r="X551" s="28">
        <f t="shared" ref="X551:AD551" si="2261">X552</f>
        <v>1000</v>
      </c>
      <c r="Y551" s="28">
        <f t="shared" si="2260"/>
        <v>0</v>
      </c>
      <c r="Z551" s="28">
        <f t="shared" si="2261"/>
        <v>1000</v>
      </c>
      <c r="AA551" s="28">
        <f t="shared" si="2260"/>
        <v>0</v>
      </c>
      <c r="AB551" s="28">
        <f t="shared" si="2261"/>
        <v>1000</v>
      </c>
      <c r="AC551" s="28">
        <f t="shared" si="2260"/>
        <v>0</v>
      </c>
      <c r="AD551" s="28">
        <f t="shared" si="2261"/>
        <v>1000</v>
      </c>
    </row>
    <row r="552" spans="1:30" outlineLevel="7" x14ac:dyDescent="0.2">
      <c r="A552" s="30" t="s">
        <v>30</v>
      </c>
      <c r="B552" s="30" t="s">
        <v>14</v>
      </c>
      <c r="C552" s="38" t="s">
        <v>15</v>
      </c>
      <c r="D552" s="51">
        <v>5000</v>
      </c>
      <c r="E552" s="32"/>
      <c r="F552" s="32">
        <f>SUM(D552:E552)</f>
        <v>5000</v>
      </c>
      <c r="G552" s="32">
        <v>190</v>
      </c>
      <c r="H552" s="32">
        <f>SUM(F552:G552)</f>
        <v>5190</v>
      </c>
      <c r="I552" s="33">
        <v>15000</v>
      </c>
      <c r="J552" s="32">
        <f>SUM(H552:I552)</f>
        <v>20190</v>
      </c>
      <c r="K552" s="32">
        <v>-8791.0894900000021</v>
      </c>
      <c r="L552" s="32">
        <f>SUM(J552:K552)</f>
        <v>11398.910509999998</v>
      </c>
      <c r="M552" s="51">
        <v>1000</v>
      </c>
      <c r="N552" s="32"/>
      <c r="O552" s="32">
        <f>SUM(M552:N552)</f>
        <v>1000</v>
      </c>
      <c r="P552" s="32"/>
      <c r="Q552" s="32">
        <f>SUM(O552:P552)</f>
        <v>1000</v>
      </c>
      <c r="R552" s="32"/>
      <c r="S552" s="32">
        <f>SUM(Q552:R552)</f>
        <v>1000</v>
      </c>
      <c r="T552" s="32"/>
      <c r="U552" s="32">
        <f>SUM(S552:T552)</f>
        <v>1000</v>
      </c>
      <c r="V552" s="51">
        <v>1000</v>
      </c>
      <c r="W552" s="32"/>
      <c r="X552" s="32">
        <f>SUM(V552:W552)</f>
        <v>1000</v>
      </c>
      <c r="Y552" s="32"/>
      <c r="Z552" s="32">
        <f>SUM(X552:Y552)</f>
        <v>1000</v>
      </c>
      <c r="AA552" s="32"/>
      <c r="AB552" s="32">
        <f>SUM(Z552:AA552)</f>
        <v>1000</v>
      </c>
      <c r="AC552" s="32"/>
      <c r="AD552" s="32">
        <f>SUM(AB552:AC552)</f>
        <v>1000</v>
      </c>
    </row>
    <row r="553" spans="1:30" outlineLevel="7" x14ac:dyDescent="0.2">
      <c r="A553" s="22" t="s">
        <v>546</v>
      </c>
      <c r="B553" s="22"/>
      <c r="C553" s="40" t="s">
        <v>454</v>
      </c>
      <c r="D553" s="28"/>
      <c r="E553" s="28"/>
      <c r="F553" s="28"/>
      <c r="G553" s="28"/>
      <c r="H553" s="28"/>
      <c r="I553" s="29"/>
      <c r="J553" s="28"/>
      <c r="K553" s="28"/>
      <c r="L553" s="28"/>
      <c r="M553" s="28">
        <f t="shared" ref="M553:U553" si="2262">M554</f>
        <v>12000</v>
      </c>
      <c r="N553" s="28">
        <f t="shared" si="2262"/>
        <v>0</v>
      </c>
      <c r="O553" s="28">
        <f t="shared" si="2262"/>
        <v>12000</v>
      </c>
      <c r="P553" s="28">
        <f t="shared" si="2262"/>
        <v>0</v>
      </c>
      <c r="Q553" s="28">
        <f t="shared" si="2262"/>
        <v>12000</v>
      </c>
      <c r="R553" s="28">
        <f t="shared" si="2262"/>
        <v>0</v>
      </c>
      <c r="S553" s="28">
        <f t="shared" si="2262"/>
        <v>12000</v>
      </c>
      <c r="T553" s="28">
        <f t="shared" si="2262"/>
        <v>0</v>
      </c>
      <c r="U553" s="28">
        <f t="shared" si="2262"/>
        <v>12000</v>
      </c>
      <c r="V553" s="28"/>
      <c r="W553" s="28"/>
      <c r="X553" s="28"/>
      <c r="Y553" s="28"/>
      <c r="Z553" s="28"/>
      <c r="AA553" s="28"/>
      <c r="AB553" s="28"/>
      <c r="AC553" s="28"/>
      <c r="AD553" s="28"/>
    </row>
    <row r="554" spans="1:30" outlineLevel="7" x14ac:dyDescent="0.2">
      <c r="A554" s="41" t="s">
        <v>546</v>
      </c>
      <c r="B554" s="41" t="s">
        <v>14</v>
      </c>
      <c r="C554" s="42" t="s">
        <v>15</v>
      </c>
      <c r="D554" s="32"/>
      <c r="E554" s="32"/>
      <c r="F554" s="32"/>
      <c r="G554" s="32"/>
      <c r="H554" s="32"/>
      <c r="I554" s="33"/>
      <c r="J554" s="32"/>
      <c r="K554" s="32"/>
      <c r="L554" s="32"/>
      <c r="M554" s="32">
        <v>12000</v>
      </c>
      <c r="N554" s="32"/>
      <c r="O554" s="32">
        <f>SUM(M554:N554)</f>
        <v>12000</v>
      </c>
      <c r="P554" s="32"/>
      <c r="Q554" s="32">
        <f>SUM(O554:P554)</f>
        <v>12000</v>
      </c>
      <c r="R554" s="32"/>
      <c r="S554" s="32">
        <f>SUM(Q554:R554)</f>
        <v>12000</v>
      </c>
      <c r="T554" s="32"/>
      <c r="U554" s="32">
        <f>SUM(S554:T554)</f>
        <v>12000</v>
      </c>
      <c r="V554" s="32"/>
      <c r="W554" s="32"/>
      <c r="X554" s="32"/>
      <c r="Y554" s="32"/>
      <c r="Z554" s="32"/>
      <c r="AA554" s="32"/>
      <c r="AB554" s="32"/>
      <c r="AC554" s="32"/>
      <c r="AD554" s="32"/>
    </row>
    <row r="555" spans="1:30" ht="47.25" outlineLevel="7" x14ac:dyDescent="0.2">
      <c r="A555" s="26" t="s">
        <v>296</v>
      </c>
      <c r="B555" s="26"/>
      <c r="C555" s="27" t="s">
        <v>434</v>
      </c>
      <c r="D555" s="28"/>
      <c r="E555" s="28"/>
      <c r="F555" s="28"/>
      <c r="G555" s="28"/>
      <c r="H555" s="28"/>
      <c r="I555" s="29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>
        <f>V556</f>
        <v>25698.5</v>
      </c>
      <c r="W555" s="28">
        <f t="shared" ref="W555:AD555" si="2263">W556</f>
        <v>-25698.5</v>
      </c>
      <c r="X555" s="28">
        <f t="shared" si="2263"/>
        <v>0</v>
      </c>
      <c r="Y555" s="28">
        <f t="shared" si="2263"/>
        <v>0</v>
      </c>
      <c r="Z555" s="28">
        <f t="shared" si="2263"/>
        <v>0</v>
      </c>
      <c r="AA555" s="28">
        <f t="shared" si="2263"/>
        <v>0</v>
      </c>
      <c r="AB555" s="28">
        <f t="shared" si="2263"/>
        <v>0</v>
      </c>
      <c r="AC555" s="28">
        <f t="shared" si="2263"/>
        <v>0</v>
      </c>
      <c r="AD555" s="28">
        <f t="shared" si="2263"/>
        <v>0</v>
      </c>
    </row>
    <row r="556" spans="1:30" outlineLevel="7" x14ac:dyDescent="0.2">
      <c r="A556" s="30" t="s">
        <v>296</v>
      </c>
      <c r="B556" s="30" t="s">
        <v>14</v>
      </c>
      <c r="C556" s="38" t="s">
        <v>15</v>
      </c>
      <c r="D556" s="51"/>
      <c r="E556" s="32"/>
      <c r="F556" s="32">
        <f>SUM(D556:E556)</f>
        <v>0</v>
      </c>
      <c r="G556" s="32"/>
      <c r="H556" s="32">
        <f>SUM(F556:G556)</f>
        <v>0</v>
      </c>
      <c r="I556" s="33"/>
      <c r="J556" s="32">
        <f>SUM(H556:I556)</f>
        <v>0</v>
      </c>
      <c r="K556" s="32"/>
      <c r="L556" s="32">
        <f>SUM(J556:K556)</f>
        <v>0</v>
      </c>
      <c r="M556" s="32"/>
      <c r="N556" s="32"/>
      <c r="O556" s="32">
        <f>SUM(M556:N556)</f>
        <v>0</v>
      </c>
      <c r="P556" s="32"/>
      <c r="Q556" s="32">
        <f>SUM(O556:P556)</f>
        <v>0</v>
      </c>
      <c r="R556" s="32"/>
      <c r="S556" s="32">
        <f>SUM(Q556:R556)</f>
        <v>0</v>
      </c>
      <c r="T556" s="32"/>
      <c r="U556" s="32">
        <f>SUM(S556:T556)</f>
        <v>0</v>
      </c>
      <c r="V556" s="34">
        <f>50446-18800-17.8-225.1-1241.9+37.3-4500</f>
        <v>25698.5</v>
      </c>
      <c r="W556" s="32">
        <v>-25698.5</v>
      </c>
      <c r="X556" s="32">
        <f>SUM(V556:W556)</f>
        <v>0</v>
      </c>
      <c r="Y556" s="32"/>
      <c r="Z556" s="32">
        <f>SUM(X556:Y556)</f>
        <v>0</v>
      </c>
      <c r="AA556" s="32"/>
      <c r="AB556" s="32">
        <f>SUM(Z556:AA556)</f>
        <v>0</v>
      </c>
      <c r="AC556" s="32"/>
      <c r="AD556" s="32">
        <f>SUM(AB556:AC556)</f>
        <v>0</v>
      </c>
    </row>
    <row r="557" spans="1:30" ht="18" customHeight="1" outlineLevel="5" x14ac:dyDescent="0.2">
      <c r="A557" s="26" t="s">
        <v>297</v>
      </c>
      <c r="B557" s="26"/>
      <c r="C557" s="27" t="s">
        <v>298</v>
      </c>
      <c r="D557" s="28"/>
      <c r="E557" s="28"/>
      <c r="F557" s="28"/>
      <c r="G557" s="28"/>
      <c r="H557" s="28"/>
      <c r="I557" s="29"/>
      <c r="J557" s="28"/>
      <c r="K557" s="28"/>
      <c r="L557" s="28"/>
      <c r="M557" s="28">
        <f>M558</f>
        <v>50925</v>
      </c>
      <c r="N557" s="28">
        <f t="shared" ref="N557:U557" si="2264">N558</f>
        <v>610</v>
      </c>
      <c r="O557" s="28">
        <f t="shared" si="2264"/>
        <v>51535</v>
      </c>
      <c r="P557" s="28">
        <f t="shared" si="2264"/>
        <v>0</v>
      </c>
      <c r="Q557" s="28">
        <f t="shared" si="2264"/>
        <v>51535</v>
      </c>
      <c r="R557" s="28">
        <f t="shared" si="2264"/>
        <v>421.14499999999998</v>
      </c>
      <c r="S557" s="28">
        <f t="shared" si="2264"/>
        <v>51956.144999999997</v>
      </c>
      <c r="T557" s="28">
        <f t="shared" si="2264"/>
        <v>0</v>
      </c>
      <c r="U557" s="28">
        <f t="shared" si="2264"/>
        <v>51956.144999999997</v>
      </c>
      <c r="V557" s="36">
        <f>V558</f>
        <v>103927.7</v>
      </c>
      <c r="W557" s="36">
        <f t="shared" ref="W557:AD557" si="2265">W558</f>
        <v>24341.384050000001</v>
      </c>
      <c r="X557" s="36">
        <f t="shared" si="2265"/>
        <v>128269.08405</v>
      </c>
      <c r="Y557" s="36">
        <f t="shared" si="2265"/>
        <v>0</v>
      </c>
      <c r="Z557" s="36">
        <f t="shared" si="2265"/>
        <v>128269.08405</v>
      </c>
      <c r="AA557" s="36">
        <f t="shared" si="2265"/>
        <v>11254.268</v>
      </c>
      <c r="AB557" s="36">
        <f t="shared" si="2265"/>
        <v>139523.35205000002</v>
      </c>
      <c r="AC557" s="36">
        <f t="shared" si="2265"/>
        <v>0</v>
      </c>
      <c r="AD557" s="36">
        <f t="shared" si="2265"/>
        <v>139523.35205000002</v>
      </c>
    </row>
    <row r="558" spans="1:30" outlineLevel="7" x14ac:dyDescent="0.2">
      <c r="A558" s="30" t="s">
        <v>297</v>
      </c>
      <c r="B558" s="30" t="s">
        <v>14</v>
      </c>
      <c r="C558" s="38" t="s">
        <v>15</v>
      </c>
      <c r="D558" s="51"/>
      <c r="E558" s="32"/>
      <c r="F558" s="32"/>
      <c r="G558" s="32"/>
      <c r="H558" s="32"/>
      <c r="I558" s="33"/>
      <c r="J558" s="32"/>
      <c r="K558" s="32"/>
      <c r="L558" s="32"/>
      <c r="M558" s="32">
        <v>50925</v>
      </c>
      <c r="N558" s="32">
        <v>610</v>
      </c>
      <c r="O558" s="32">
        <f>SUM(M558:N558)</f>
        <v>51535</v>
      </c>
      <c r="P558" s="32"/>
      <c r="Q558" s="32">
        <f>SUM(O558:P558)</f>
        <v>51535</v>
      </c>
      <c r="R558" s="32">
        <v>421.14499999999998</v>
      </c>
      <c r="S558" s="32">
        <f>SUM(Q558:R558)</f>
        <v>51956.144999999997</v>
      </c>
      <c r="T558" s="32"/>
      <c r="U558" s="32">
        <f>SUM(S558:T558)</f>
        <v>51956.144999999997</v>
      </c>
      <c r="V558" s="32">
        <v>103927.7</v>
      </c>
      <c r="W558" s="32">
        <f>25698.5-1357.11595</f>
        <v>24341.384050000001</v>
      </c>
      <c r="X558" s="32">
        <f>SUM(V558:W558)</f>
        <v>128269.08405</v>
      </c>
      <c r="Y558" s="32"/>
      <c r="Z558" s="32">
        <f>SUM(X558:Y558)</f>
        <v>128269.08405</v>
      </c>
      <c r="AA558" s="32">
        <v>11254.268</v>
      </c>
      <c r="AB558" s="32">
        <f>SUM(Z558:AA558)</f>
        <v>139523.35205000002</v>
      </c>
      <c r="AC558" s="32"/>
      <c r="AD558" s="32">
        <f>SUM(AB558:AC558)</f>
        <v>139523.35205000002</v>
      </c>
    </row>
    <row r="559" spans="1:30" ht="36.75" customHeight="1" outlineLevel="5" x14ac:dyDescent="0.2">
      <c r="A559" s="22" t="s">
        <v>334</v>
      </c>
      <c r="B559" s="22"/>
      <c r="C559" s="40" t="s">
        <v>626</v>
      </c>
      <c r="D559" s="36">
        <f>D560</f>
        <v>48342.5</v>
      </c>
      <c r="E559" s="36">
        <f t="shared" ref="E559:K559" si="2266">E560</f>
        <v>-48247.71946</v>
      </c>
      <c r="F559" s="36">
        <f t="shared" ref="F559:L559" si="2267">F560</f>
        <v>94.780539999999746</v>
      </c>
      <c r="G559" s="36">
        <f t="shared" si="2266"/>
        <v>0</v>
      </c>
      <c r="H559" s="36">
        <f t="shared" si="2267"/>
        <v>94.780539999999746</v>
      </c>
      <c r="I559" s="37">
        <f t="shared" si="2266"/>
        <v>0</v>
      </c>
      <c r="J559" s="36">
        <f t="shared" si="2267"/>
        <v>94.780539999999746</v>
      </c>
      <c r="K559" s="36">
        <f t="shared" si="2266"/>
        <v>0</v>
      </c>
      <c r="L559" s="36">
        <f t="shared" si="2267"/>
        <v>94.780539999999746</v>
      </c>
      <c r="M559" s="36"/>
      <c r="N559" s="36">
        <f t="shared" ref="N559:T559" si="2268">N560</f>
        <v>0</v>
      </c>
      <c r="O559" s="36"/>
      <c r="P559" s="36">
        <f t="shared" si="2268"/>
        <v>0</v>
      </c>
      <c r="Q559" s="36"/>
      <c r="R559" s="36">
        <f t="shared" si="2268"/>
        <v>0</v>
      </c>
      <c r="S559" s="36"/>
      <c r="T559" s="36">
        <f t="shared" si="2268"/>
        <v>0</v>
      </c>
      <c r="U559" s="36"/>
      <c r="V559" s="36"/>
      <c r="W559" s="36">
        <f t="shared" ref="W559:AC559" si="2269">W560</f>
        <v>0</v>
      </c>
      <c r="X559" s="36"/>
      <c r="Y559" s="36">
        <f t="shared" si="2269"/>
        <v>0</v>
      </c>
      <c r="Z559" s="36"/>
      <c r="AA559" s="36">
        <f t="shared" si="2269"/>
        <v>0</v>
      </c>
      <c r="AB559" s="36"/>
      <c r="AC559" s="36">
        <f t="shared" si="2269"/>
        <v>0</v>
      </c>
      <c r="AD559" s="36"/>
    </row>
    <row r="560" spans="1:30" outlineLevel="7" x14ac:dyDescent="0.2">
      <c r="A560" s="41" t="s">
        <v>334</v>
      </c>
      <c r="B560" s="41" t="s">
        <v>14</v>
      </c>
      <c r="C560" s="42" t="s">
        <v>15</v>
      </c>
      <c r="D560" s="32">
        <v>48342.5</v>
      </c>
      <c r="E560" s="33">
        <f>-4256.875-3708.17622-1113.54904-21409.2025-7500-3250-7010+0.0833</f>
        <v>-48247.71946</v>
      </c>
      <c r="F560" s="62">
        <f>SUM(D560:E560)</f>
        <v>94.780539999999746</v>
      </c>
      <c r="G560" s="33"/>
      <c r="H560" s="62">
        <f>SUM(F560:G560)</f>
        <v>94.780539999999746</v>
      </c>
      <c r="I560" s="33"/>
      <c r="J560" s="62">
        <f>SUM(H560:I560)</f>
        <v>94.780539999999746</v>
      </c>
      <c r="K560" s="32"/>
      <c r="L560" s="62">
        <f>SUM(J560:K560)</f>
        <v>94.780539999999746</v>
      </c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</row>
    <row r="561" spans="1:30" ht="34.5" customHeight="1" outlineLevel="5" x14ac:dyDescent="0.2">
      <c r="A561" s="22" t="s">
        <v>334</v>
      </c>
      <c r="B561" s="22"/>
      <c r="C561" s="40" t="s">
        <v>625</v>
      </c>
      <c r="D561" s="36">
        <f>D562</f>
        <v>145000</v>
      </c>
      <c r="E561" s="36">
        <f t="shared" ref="E561:K561" si="2270">E562</f>
        <v>-144733.40820999999</v>
      </c>
      <c r="F561" s="36">
        <f t="shared" ref="F561:L561" si="2271">F562</f>
        <v>266.59179000000586</v>
      </c>
      <c r="G561" s="36">
        <f t="shared" si="2270"/>
        <v>0</v>
      </c>
      <c r="H561" s="36">
        <f t="shared" si="2271"/>
        <v>266.59179000000586</v>
      </c>
      <c r="I561" s="37">
        <f t="shared" si="2270"/>
        <v>0</v>
      </c>
      <c r="J561" s="36">
        <f t="shared" si="2271"/>
        <v>266.59179000000586</v>
      </c>
      <c r="K561" s="36">
        <f t="shared" si="2270"/>
        <v>0</v>
      </c>
      <c r="L561" s="36">
        <f t="shared" si="2271"/>
        <v>266.59179000000586</v>
      </c>
      <c r="M561" s="36"/>
      <c r="N561" s="36">
        <f t="shared" ref="N561:T561" si="2272">N562</f>
        <v>0</v>
      </c>
      <c r="O561" s="36"/>
      <c r="P561" s="36">
        <f t="shared" si="2272"/>
        <v>0</v>
      </c>
      <c r="Q561" s="36"/>
      <c r="R561" s="36">
        <f t="shared" si="2272"/>
        <v>0</v>
      </c>
      <c r="S561" s="36"/>
      <c r="T561" s="36">
        <f t="shared" si="2272"/>
        <v>0</v>
      </c>
      <c r="U561" s="36"/>
      <c r="V561" s="36"/>
      <c r="W561" s="36">
        <f t="shared" ref="W561:AC561" si="2273">W562</f>
        <v>0</v>
      </c>
      <c r="X561" s="36"/>
      <c r="Y561" s="36">
        <f t="shared" si="2273"/>
        <v>0</v>
      </c>
      <c r="Z561" s="36"/>
      <c r="AA561" s="36">
        <f t="shared" si="2273"/>
        <v>0</v>
      </c>
      <c r="AB561" s="36"/>
      <c r="AC561" s="36">
        <f t="shared" si="2273"/>
        <v>0</v>
      </c>
      <c r="AD561" s="36"/>
    </row>
    <row r="562" spans="1:30" outlineLevel="7" x14ac:dyDescent="0.2">
      <c r="A562" s="41" t="s">
        <v>334</v>
      </c>
      <c r="B562" s="41" t="s">
        <v>14</v>
      </c>
      <c r="C562" s="42" t="s">
        <v>15</v>
      </c>
      <c r="D562" s="32">
        <v>145000</v>
      </c>
      <c r="E562" s="33">
        <f>-12770.62498-11124.52864-3340.64709-64227.6075-22500-9750-21020</f>
        <v>-144733.40820999999</v>
      </c>
      <c r="F562" s="62">
        <f>SUM(D562:E562)</f>
        <v>266.59179000000586</v>
      </c>
      <c r="G562" s="33"/>
      <c r="H562" s="62">
        <f>SUM(F562:G562)</f>
        <v>266.59179000000586</v>
      </c>
      <c r="I562" s="33"/>
      <c r="J562" s="62">
        <f>SUM(H562:I562)</f>
        <v>266.59179000000586</v>
      </c>
      <c r="K562" s="32"/>
      <c r="L562" s="62">
        <f>SUM(J562:K562)</f>
        <v>266.59179000000586</v>
      </c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</row>
    <row r="563" spans="1:30" outlineLevel="7" x14ac:dyDescent="0.2">
      <c r="A563" s="25"/>
      <c r="B563" s="25"/>
      <c r="C563" s="59" t="s">
        <v>561</v>
      </c>
      <c r="D563" s="63">
        <f>D548+D535</f>
        <v>224681.7</v>
      </c>
      <c r="E563" s="63">
        <f t="shared" ref="E563:F563" si="2274">E548+E535</f>
        <v>-192981.12766999999</v>
      </c>
      <c r="F563" s="63">
        <f t="shared" si="2274"/>
        <v>31700.572330000003</v>
      </c>
      <c r="G563" s="63">
        <f t="shared" ref="G563:H563" si="2275">G548+G535</f>
        <v>190</v>
      </c>
      <c r="H563" s="63">
        <f t="shared" si="2275"/>
        <v>31890.572330000003</v>
      </c>
      <c r="I563" s="64">
        <f t="shared" ref="I563:J563" si="2276">I548+I535</f>
        <v>15000</v>
      </c>
      <c r="J563" s="63">
        <f t="shared" si="2276"/>
        <v>46890.572330000003</v>
      </c>
      <c r="K563" s="63">
        <f>K548+K535</f>
        <v>-11525.589490000002</v>
      </c>
      <c r="L563" s="63">
        <f t="shared" ref="L563" si="2277">L548+L535</f>
        <v>35364.982839999997</v>
      </c>
      <c r="M563" s="63">
        <f>M548+M535</f>
        <v>90264.2</v>
      </c>
      <c r="N563" s="63">
        <f t="shared" ref="N563:O563" si="2278">N548+N535</f>
        <v>610</v>
      </c>
      <c r="O563" s="63">
        <f t="shared" si="2278"/>
        <v>90874.2</v>
      </c>
      <c r="P563" s="63">
        <f t="shared" ref="P563:Q563" si="2279">P548+P535</f>
        <v>0</v>
      </c>
      <c r="Q563" s="63">
        <f t="shared" si="2279"/>
        <v>90874.2</v>
      </c>
      <c r="R563" s="63">
        <f t="shared" ref="R563:S563" si="2280">R548+R535</f>
        <v>421.14499999999998</v>
      </c>
      <c r="S563" s="63">
        <f t="shared" si="2280"/>
        <v>91295.344999999987</v>
      </c>
      <c r="T563" s="63">
        <f t="shared" ref="T563:U563" si="2281">T548+T535</f>
        <v>0</v>
      </c>
      <c r="U563" s="63">
        <f t="shared" si="2281"/>
        <v>91295.344999999987</v>
      </c>
      <c r="V563" s="63">
        <f>V548+V535</f>
        <v>156965.40000000002</v>
      </c>
      <c r="W563" s="63">
        <f t="shared" ref="W563:X563" si="2282">W548+W535</f>
        <v>-1357.1159499999994</v>
      </c>
      <c r="X563" s="63">
        <f t="shared" si="2282"/>
        <v>155608.28405000002</v>
      </c>
      <c r="Y563" s="63">
        <f t="shared" ref="Y563:Z563" si="2283">Y548+Y535</f>
        <v>0</v>
      </c>
      <c r="Z563" s="63">
        <f t="shared" si="2283"/>
        <v>155608.28405000002</v>
      </c>
      <c r="AA563" s="63">
        <f t="shared" ref="AA563:AB563" si="2284">AA548+AA535</f>
        <v>11254.268</v>
      </c>
      <c r="AB563" s="63">
        <f t="shared" si="2284"/>
        <v>166862.55205</v>
      </c>
      <c r="AC563" s="63">
        <f t="shared" ref="AC563:AD563" si="2285">AC548+AC535</f>
        <v>0</v>
      </c>
      <c r="AD563" s="63">
        <f t="shared" si="2285"/>
        <v>166862.55205</v>
      </c>
    </row>
    <row r="564" spans="1:30" outlineLevel="5" x14ac:dyDescent="0.2">
      <c r="A564" s="266" t="s">
        <v>304</v>
      </c>
      <c r="B564" s="266"/>
      <c r="C564" s="266"/>
      <c r="D564" s="63">
        <f>D563+D533</f>
        <v>4342851.5000000009</v>
      </c>
      <c r="E564" s="63">
        <f t="shared" ref="E564:F564" si="2286">E563+E533</f>
        <v>0</v>
      </c>
      <c r="F564" s="63">
        <f t="shared" si="2286"/>
        <v>4342851.5</v>
      </c>
      <c r="G564" s="63">
        <f t="shared" ref="G564:H564" si="2287">G563+G533</f>
        <v>123535.31724999999</v>
      </c>
      <c r="H564" s="63">
        <f t="shared" si="2287"/>
        <v>4466386.8172500003</v>
      </c>
      <c r="I564" s="64">
        <f t="shared" ref="I564:J564" si="2288">I563+I533</f>
        <v>210848.29605999999</v>
      </c>
      <c r="J564" s="63">
        <f t="shared" si="2288"/>
        <v>4677235.1133099999</v>
      </c>
      <c r="K564" s="63">
        <f t="shared" ref="K564:L564" si="2289">K563+K533</f>
        <v>75598.248720000003</v>
      </c>
      <c r="L564" s="63">
        <f t="shared" si="2289"/>
        <v>4752833.3620299995</v>
      </c>
      <c r="M564" s="63">
        <f>M563+M533</f>
        <v>3902180.1000000006</v>
      </c>
      <c r="N564" s="63">
        <f t="shared" ref="N564:P564" si="2290">N563+N533</f>
        <v>-9.0949470177292824E-13</v>
      </c>
      <c r="O564" s="63">
        <f t="shared" ref="O564:R564" si="2291">O563+O533</f>
        <v>3902180.1000000006</v>
      </c>
      <c r="P564" s="63">
        <f t="shared" si="2290"/>
        <v>0</v>
      </c>
      <c r="Q564" s="63">
        <f t="shared" si="2291"/>
        <v>3902180.1000000006</v>
      </c>
      <c r="R564" s="63">
        <f t="shared" si="2291"/>
        <v>22000</v>
      </c>
      <c r="S564" s="63">
        <f t="shared" ref="S564:T564" si="2292">S563+S533</f>
        <v>3924180.1000000006</v>
      </c>
      <c r="T564" s="63">
        <f t="shared" si="2292"/>
        <v>100000</v>
      </c>
      <c r="U564" s="63">
        <f t="shared" ref="U564" si="2293">U563+U533</f>
        <v>4024180.1000000006</v>
      </c>
      <c r="V564" s="63">
        <f>V563+V533</f>
        <v>3959231.8000000003</v>
      </c>
      <c r="W564" s="63">
        <f t="shared" ref="W564:Y564" si="2294">W563+W533</f>
        <v>0</v>
      </c>
      <c r="X564" s="63">
        <f t="shared" ref="X564:AA564" si="2295">X563+X533</f>
        <v>3959231.8</v>
      </c>
      <c r="Y564" s="63">
        <f t="shared" si="2294"/>
        <v>0</v>
      </c>
      <c r="Z564" s="63">
        <f t="shared" si="2295"/>
        <v>3959231.8</v>
      </c>
      <c r="AA564" s="63">
        <f t="shared" si="2295"/>
        <v>22000</v>
      </c>
      <c r="AB564" s="63">
        <f t="shared" ref="AB564:AC564" si="2296">AB563+AB533</f>
        <v>3981231.8</v>
      </c>
      <c r="AC564" s="63">
        <f t="shared" si="2296"/>
        <v>100000</v>
      </c>
      <c r="AD564" s="63">
        <f t="shared" ref="AD564" si="2297">AD563+AD533</f>
        <v>4081231.8</v>
      </c>
    </row>
    <row r="565" spans="1:30" outlineLevel="7" x14ac:dyDescent="0.2">
      <c r="D565" s="65"/>
      <c r="E565" s="65"/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65"/>
      <c r="S565" s="65"/>
      <c r="T565" s="65"/>
      <c r="U565" s="65"/>
      <c r="V565" s="65"/>
    </row>
    <row r="566" spans="1:30" outlineLevel="5" x14ac:dyDescent="0.2">
      <c r="D566" s="65">
        <v>4340851.5000000009</v>
      </c>
      <c r="E566" s="65"/>
      <c r="F566" s="65"/>
      <c r="G566" s="65"/>
      <c r="H566" s="65"/>
      <c r="I566" s="66">
        <v>210848.29606000002</v>
      </c>
      <c r="J566" s="67" t="s">
        <v>892</v>
      </c>
      <c r="K566" s="65">
        <v>66756</v>
      </c>
      <c r="L566" s="65"/>
      <c r="M566" s="65">
        <v>3902180.1000000006</v>
      </c>
      <c r="N566" s="65"/>
      <c r="O566" s="65"/>
      <c r="P566" s="65"/>
      <c r="Q566" s="65"/>
      <c r="R566" s="65"/>
      <c r="S566" s="65"/>
      <c r="T566" s="65"/>
      <c r="U566" s="65"/>
      <c r="V566" s="65">
        <v>3959231.8</v>
      </c>
    </row>
    <row r="567" spans="1:30" outlineLevel="7" x14ac:dyDescent="0.2"/>
    <row r="568" spans="1:30" outlineLevel="5" x14ac:dyDescent="0.2">
      <c r="D568" s="65">
        <f>D564-D566</f>
        <v>2000</v>
      </c>
      <c r="E568" s="65"/>
      <c r="F568" s="65"/>
      <c r="G568" s="65"/>
      <c r="H568" s="65"/>
      <c r="I568" s="68">
        <f>I566-I564</f>
        <v>0</v>
      </c>
      <c r="J568" s="65"/>
      <c r="K568" s="65"/>
      <c r="L568" s="65"/>
      <c r="M568" s="65">
        <f t="shared" ref="M568:V568" si="2298">M564-M566</f>
        <v>0</v>
      </c>
      <c r="N568" s="65"/>
      <c r="O568" s="65"/>
      <c r="P568" s="65"/>
      <c r="Q568" s="65"/>
      <c r="R568" s="65"/>
      <c r="S568" s="65"/>
      <c r="T568" s="65"/>
      <c r="U568" s="65"/>
      <c r="V568" s="65">
        <f t="shared" si="2298"/>
        <v>0</v>
      </c>
    </row>
    <row r="569" spans="1:30" outlineLevel="7" x14ac:dyDescent="0.2"/>
    <row r="570" spans="1:30" outlineLevel="7" x14ac:dyDescent="0.2"/>
    <row r="571" spans="1:30" outlineLevel="5" x14ac:dyDescent="0.2"/>
    <row r="572" spans="1:30" outlineLevel="7" x14ac:dyDescent="0.2"/>
    <row r="573" spans="1:30" outlineLevel="7" x14ac:dyDescent="0.2"/>
    <row r="574" spans="1:30" outlineLevel="5" x14ac:dyDescent="0.2">
      <c r="C574" s="69"/>
    </row>
    <row r="575" spans="1:30" outlineLevel="7" x14ac:dyDescent="0.2"/>
    <row r="576" spans="1:30" outlineLevel="7" x14ac:dyDescent="0.2"/>
    <row r="577" outlineLevel="7" x14ac:dyDescent="0.2"/>
    <row r="578" outlineLevel="5" x14ac:dyDescent="0.2"/>
    <row r="579" outlineLevel="7" x14ac:dyDescent="0.2"/>
    <row r="580" outlineLevel="5" x14ac:dyDescent="0.2"/>
    <row r="581" outlineLevel="7" x14ac:dyDescent="0.2"/>
    <row r="582" outlineLevel="4" x14ac:dyDescent="0.2"/>
    <row r="583" outlineLevel="5" x14ac:dyDescent="0.2"/>
    <row r="584" outlineLevel="7" x14ac:dyDescent="0.2"/>
    <row r="585" outlineLevel="7" x14ac:dyDescent="0.2"/>
    <row r="586" outlineLevel="7" x14ac:dyDescent="0.2"/>
    <row r="587" outlineLevel="5" x14ac:dyDescent="0.2"/>
    <row r="588" outlineLevel="7" x14ac:dyDescent="0.2"/>
    <row r="589" outlineLevel="4" x14ac:dyDescent="0.2"/>
    <row r="590" outlineLevel="5" x14ac:dyDescent="0.2"/>
    <row r="591" outlineLevel="7" x14ac:dyDescent="0.2"/>
    <row r="592" outlineLevel="7" x14ac:dyDescent="0.2"/>
    <row r="593" outlineLevel="7" x14ac:dyDescent="0.2"/>
    <row r="594" outlineLevel="5" x14ac:dyDescent="0.2"/>
    <row r="595" outlineLevel="7" x14ac:dyDescent="0.2"/>
    <row r="596" outlineLevel="5" x14ac:dyDescent="0.2"/>
    <row r="597" outlineLevel="7" x14ac:dyDescent="0.2"/>
    <row r="598" outlineLevel="5" x14ac:dyDescent="0.2"/>
    <row r="599" outlineLevel="7" x14ac:dyDescent="0.2"/>
    <row r="600" outlineLevel="5" x14ac:dyDescent="0.2"/>
    <row r="601" outlineLevel="7" x14ac:dyDescent="0.2"/>
    <row r="602" outlineLevel="7" x14ac:dyDescent="0.2"/>
    <row r="603" outlineLevel="7" x14ac:dyDescent="0.2"/>
    <row r="604" outlineLevel="2" x14ac:dyDescent="0.2"/>
    <row r="605" outlineLevel="3" x14ac:dyDescent="0.2"/>
    <row r="606" outlineLevel="7" x14ac:dyDescent="0.2"/>
    <row r="607" ht="18" customHeight="1" outlineLevel="3" x14ac:dyDescent="0.2"/>
    <row r="608" outlineLevel="7" x14ac:dyDescent="0.2"/>
    <row r="609" outlineLevel="3" x14ac:dyDescent="0.2"/>
    <row r="610" outlineLevel="7" x14ac:dyDescent="0.2"/>
    <row r="611" outlineLevel="7" x14ac:dyDescent="0.2"/>
    <row r="612" outlineLevel="3" x14ac:dyDescent="0.2"/>
    <row r="613" outlineLevel="7" x14ac:dyDescent="0.2"/>
    <row r="614" outlineLevel="7" x14ac:dyDescent="0.2"/>
    <row r="615" outlineLevel="3" x14ac:dyDescent="0.2"/>
    <row r="616" outlineLevel="7" x14ac:dyDescent="0.2"/>
    <row r="617" outlineLevel="2" x14ac:dyDescent="0.2"/>
    <row r="618" outlineLevel="3" x14ac:dyDescent="0.2"/>
    <row r="619" outlineLevel="7" x14ac:dyDescent="0.2"/>
    <row r="620" outlineLevel="7" x14ac:dyDescent="0.2"/>
    <row r="621" outlineLevel="7" x14ac:dyDescent="0.2"/>
    <row r="622" outlineLevel="3" x14ac:dyDescent="0.2"/>
    <row r="623" outlineLevel="7" x14ac:dyDescent="0.2"/>
    <row r="624" outlineLevel="3" x14ac:dyDescent="0.2"/>
    <row r="625" outlineLevel="7" x14ac:dyDescent="0.2"/>
    <row r="626" ht="31.5" customHeight="1" outlineLevel="7" x14ac:dyDescent="0.2"/>
    <row r="627" ht="16.5" customHeight="1" outlineLevel="7" x14ac:dyDescent="0.2"/>
    <row r="628" ht="32.25" customHeight="1" outlineLevel="7" x14ac:dyDescent="0.2"/>
    <row r="629" ht="16.5" customHeight="1" outlineLevel="7" x14ac:dyDescent="0.2"/>
    <row r="630" ht="16.5" customHeight="1" outlineLevel="7" x14ac:dyDescent="0.2"/>
    <row r="631" ht="34.5" customHeight="1" outlineLevel="7" x14ac:dyDescent="0.2"/>
    <row r="632" ht="16.5" customHeight="1" outlineLevel="7" x14ac:dyDescent="0.2"/>
    <row r="633" ht="19.5" customHeight="1" outlineLevel="7" x14ac:dyDescent="0.2"/>
    <row r="634" ht="16.5" customHeight="1" outlineLevel="7" x14ac:dyDescent="0.2"/>
    <row r="636" ht="29.25" customHeight="1" x14ac:dyDescent="0.2"/>
  </sheetData>
  <autoFilter ref="A15:V564" xr:uid="{00000000-0009-0000-0000-000001000000}"/>
  <mergeCells count="3">
    <mergeCell ref="A12:V12"/>
    <mergeCell ref="A564:C564"/>
    <mergeCell ref="A11:AD11"/>
  </mergeCells>
  <pageMargins left="0.98425196850393704" right="0.39370078740157483" top="0.39370078740157483" bottom="0.39370078740157483" header="0.31496062992125984" footer="0.31496062992125984"/>
  <pageSetup paperSize="9" scale="57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  <outlinePr summaryBelow="0"/>
    <pageSetUpPr fitToPage="1"/>
  </sheetPr>
  <dimension ref="A1:AE1067"/>
  <sheetViews>
    <sheetView showGridLines="0" zoomScale="80" zoomScaleNormal="80" workbookViewId="0">
      <pane ySplit="16" topLeftCell="A1035" activePane="bottomLeft" state="frozen"/>
      <selection activeCell="A94" sqref="A94"/>
      <selection pane="bottomLeft" activeCell="P9" sqref="P9"/>
    </sheetView>
  </sheetViews>
  <sheetFormatPr defaultColWidth="9.140625" defaultRowHeight="12.75" outlineLevelRow="7" x14ac:dyDescent="0.2"/>
  <cols>
    <col min="1" max="1" width="15.85546875" style="73" customWidth="1"/>
    <col min="2" max="2" width="13.140625" style="73" customWidth="1"/>
    <col min="3" max="3" width="14.85546875" style="73" customWidth="1"/>
    <col min="4" max="4" width="10.28515625" style="73" customWidth="1"/>
    <col min="5" max="5" width="120.28515625" style="74" customWidth="1"/>
    <col min="6" max="12" width="17.85546875" style="75" hidden="1" customWidth="1"/>
    <col min="13" max="13" width="19.7109375" style="75" hidden="1" customWidth="1"/>
    <col min="14" max="15" width="18" style="75" hidden="1" customWidth="1"/>
    <col min="16" max="16" width="18" style="260" customWidth="1"/>
    <col min="17" max="22" width="18.140625" style="75" hidden="1" customWidth="1"/>
    <col min="23" max="23" width="18.140625" style="75" customWidth="1"/>
    <col min="24" max="24" width="17.28515625" style="75" hidden="1" customWidth="1"/>
    <col min="25" max="25" width="19" style="75" hidden="1" customWidth="1"/>
    <col min="26" max="26" width="17.140625" style="75" hidden="1" customWidth="1"/>
    <col min="27" max="27" width="19" style="75" hidden="1" customWidth="1"/>
    <col min="28" max="28" width="17.140625" style="75" hidden="1" customWidth="1"/>
    <col min="29" max="29" width="19" style="75" hidden="1" customWidth="1"/>
    <col min="30" max="30" width="17.140625" style="75" customWidth="1"/>
    <col min="31" max="31" width="12.5703125" style="75" customWidth="1"/>
    <col min="32" max="16384" width="9.140625" style="75"/>
  </cols>
  <sheetData>
    <row r="1" spans="1:30" ht="15.75" x14ac:dyDescent="0.2">
      <c r="P1" s="248" t="s">
        <v>591</v>
      </c>
      <c r="U1" s="12" t="s">
        <v>591</v>
      </c>
      <c r="V1" s="12"/>
    </row>
    <row r="2" spans="1:30" ht="15.75" x14ac:dyDescent="0.2">
      <c r="P2" s="249" t="s">
        <v>590</v>
      </c>
      <c r="U2" s="13" t="s">
        <v>590</v>
      </c>
      <c r="V2" s="13"/>
    </row>
    <row r="3" spans="1:30" ht="15.75" x14ac:dyDescent="0.2">
      <c r="P3" s="249" t="s">
        <v>744</v>
      </c>
      <c r="U3" s="13" t="s">
        <v>744</v>
      </c>
      <c r="V3" s="13"/>
    </row>
    <row r="4" spans="1:30" ht="15.75" x14ac:dyDescent="0.2">
      <c r="P4" s="249" t="s">
        <v>887</v>
      </c>
      <c r="U4" s="13" t="s">
        <v>887</v>
      </c>
      <c r="V4" s="13"/>
    </row>
    <row r="6" spans="1:30" ht="15.75" x14ac:dyDescent="0.2">
      <c r="C6" s="76"/>
      <c r="F6" s="12"/>
      <c r="G6" s="12"/>
      <c r="H6" s="12"/>
      <c r="I6" s="12"/>
      <c r="J6" s="12"/>
      <c r="K6" s="12"/>
      <c r="L6" s="12"/>
      <c r="M6" s="12"/>
      <c r="N6" s="12"/>
      <c r="O6" s="12"/>
      <c r="P6" s="248" t="s">
        <v>591</v>
      </c>
      <c r="S6" s="12"/>
      <c r="U6" s="12" t="s">
        <v>591</v>
      </c>
      <c r="V6" s="12"/>
      <c r="AA6" s="12" t="s">
        <v>591</v>
      </c>
      <c r="AC6" s="12" t="s">
        <v>591</v>
      </c>
    </row>
    <row r="7" spans="1:30" ht="15.75" x14ac:dyDescent="0.2">
      <c r="F7" s="13"/>
      <c r="G7" s="13"/>
      <c r="H7" s="13"/>
      <c r="I7" s="13"/>
      <c r="J7" s="13"/>
      <c r="K7" s="13"/>
      <c r="L7" s="13"/>
      <c r="M7" s="13"/>
      <c r="N7" s="13"/>
      <c r="O7" s="13"/>
      <c r="P7" s="249" t="s">
        <v>590</v>
      </c>
      <c r="S7" s="13"/>
      <c r="U7" s="13" t="s">
        <v>590</v>
      </c>
      <c r="V7" s="13"/>
      <c r="AA7" s="13" t="s">
        <v>722</v>
      </c>
      <c r="AC7" s="13" t="s">
        <v>722</v>
      </c>
    </row>
    <row r="8" spans="1:30" ht="15.75" x14ac:dyDescent="0.2">
      <c r="F8" s="10"/>
      <c r="G8" s="10"/>
      <c r="H8" s="10"/>
      <c r="I8" s="10"/>
      <c r="J8" s="10"/>
      <c r="K8" s="13"/>
      <c r="L8" s="10"/>
      <c r="M8" s="10"/>
      <c r="N8" s="13"/>
      <c r="O8" s="13"/>
      <c r="P8" s="250" t="s">
        <v>721</v>
      </c>
      <c r="S8" s="10"/>
      <c r="U8" s="10" t="s">
        <v>721</v>
      </c>
      <c r="V8" s="10"/>
      <c r="AA8" s="10"/>
      <c r="AC8" s="10"/>
    </row>
    <row r="9" spans="1:30" s="78" customFormat="1" ht="15.75" x14ac:dyDescent="0.2">
      <c r="A9" s="76"/>
      <c r="B9" s="76"/>
      <c r="C9" s="76"/>
      <c r="D9" s="76"/>
      <c r="E9" s="77"/>
      <c r="F9" s="10"/>
      <c r="G9" s="10"/>
      <c r="H9" s="10"/>
      <c r="I9" s="10"/>
      <c r="J9" s="10"/>
      <c r="K9" s="13"/>
      <c r="L9" s="10"/>
      <c r="M9" s="10"/>
      <c r="N9" s="13"/>
      <c r="O9" s="13"/>
      <c r="P9" s="250" t="s">
        <v>931</v>
      </c>
      <c r="S9" s="10"/>
      <c r="U9" s="10" t="s">
        <v>888</v>
      </c>
      <c r="V9" s="10"/>
      <c r="AA9" s="10"/>
      <c r="AC9" s="10"/>
    </row>
    <row r="10" spans="1:30" s="78" customFormat="1" ht="15.75" x14ac:dyDescent="0.2">
      <c r="A10" s="76"/>
      <c r="B10" s="76"/>
      <c r="C10" s="76"/>
      <c r="D10" s="76"/>
      <c r="E10" s="77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250"/>
    </row>
    <row r="11" spans="1:30" s="78" customFormat="1" ht="15.75" customHeight="1" x14ac:dyDescent="0.2">
      <c r="A11" s="280" t="s">
        <v>473</v>
      </c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Y11" s="280"/>
      <c r="Z11" s="280"/>
      <c r="AA11" s="280"/>
      <c r="AB11" s="280"/>
      <c r="AC11" s="280"/>
      <c r="AD11" s="280"/>
    </row>
    <row r="12" spans="1:30" s="78" customFormat="1" ht="19.5" customHeight="1" x14ac:dyDescent="0.2">
      <c r="A12" s="269"/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269"/>
      <c r="S12" s="269"/>
      <c r="T12" s="269"/>
      <c r="U12" s="269"/>
      <c r="V12" s="269"/>
      <c r="W12" s="269"/>
      <c r="X12" s="269"/>
      <c r="Y12" s="269"/>
      <c r="Z12" s="269"/>
      <c r="AA12" s="269"/>
      <c r="AB12" s="269"/>
    </row>
    <row r="13" spans="1:30" s="78" customFormat="1" ht="15.75" x14ac:dyDescent="0.2">
      <c r="A13" s="274"/>
      <c r="B13" s="274"/>
      <c r="C13" s="274"/>
      <c r="D13" s="274"/>
      <c r="E13" s="77"/>
      <c r="K13" s="10"/>
      <c r="N13" s="13"/>
      <c r="O13" s="13"/>
      <c r="P13" s="249"/>
      <c r="Q13" s="79"/>
      <c r="R13" s="79"/>
      <c r="S13" s="79"/>
      <c r="T13" s="79"/>
      <c r="U13" s="79"/>
      <c r="V13" s="79"/>
      <c r="W13" s="79"/>
      <c r="X13" s="10"/>
      <c r="Z13" s="10"/>
      <c r="AB13" s="15" t="s">
        <v>549</v>
      </c>
      <c r="AD13" s="15" t="s">
        <v>549</v>
      </c>
    </row>
    <row r="14" spans="1:30" s="78" customFormat="1" ht="20.25" customHeight="1" x14ac:dyDescent="0.2">
      <c r="A14" s="275" t="s">
        <v>336</v>
      </c>
      <c r="B14" s="276" t="s">
        <v>337</v>
      </c>
      <c r="C14" s="276"/>
      <c r="D14" s="276"/>
      <c r="E14" s="277" t="s">
        <v>299</v>
      </c>
      <c r="F14" s="270" t="s">
        <v>620</v>
      </c>
      <c r="G14" s="270" t="s">
        <v>606</v>
      </c>
      <c r="H14" s="270" t="s">
        <v>607</v>
      </c>
      <c r="I14" s="270" t="s">
        <v>724</v>
      </c>
      <c r="J14" s="272" t="s">
        <v>754</v>
      </c>
      <c r="K14" s="270" t="s">
        <v>607</v>
      </c>
      <c r="L14" s="270" t="s">
        <v>724</v>
      </c>
      <c r="M14" s="272" t="s">
        <v>886</v>
      </c>
      <c r="N14" s="270" t="s">
        <v>607</v>
      </c>
      <c r="O14" s="272" t="s">
        <v>891</v>
      </c>
      <c r="P14" s="278" t="s">
        <v>607</v>
      </c>
      <c r="Q14" s="270" t="s">
        <v>621</v>
      </c>
      <c r="R14" s="270" t="s">
        <v>606</v>
      </c>
      <c r="S14" s="270" t="s">
        <v>609</v>
      </c>
      <c r="T14" s="270" t="s">
        <v>606</v>
      </c>
      <c r="U14" s="270" t="s">
        <v>609</v>
      </c>
      <c r="V14" s="270" t="s">
        <v>606</v>
      </c>
      <c r="W14" s="270" t="s">
        <v>609</v>
      </c>
      <c r="X14" s="270" t="s">
        <v>622</v>
      </c>
      <c r="Y14" s="268" t="s">
        <v>606</v>
      </c>
      <c r="Z14" s="268" t="s">
        <v>611</v>
      </c>
      <c r="AA14" s="268" t="s">
        <v>606</v>
      </c>
      <c r="AB14" s="268" t="s">
        <v>611</v>
      </c>
      <c r="AC14" s="268" t="s">
        <v>606</v>
      </c>
      <c r="AD14" s="268" t="s">
        <v>611</v>
      </c>
    </row>
    <row r="15" spans="1:30" s="82" customFormat="1" ht="38.25" customHeight="1" x14ac:dyDescent="0.2">
      <c r="A15" s="275"/>
      <c r="B15" s="80" t="s">
        <v>338</v>
      </c>
      <c r="C15" s="81" t="s">
        <v>327</v>
      </c>
      <c r="D15" s="81" t="s">
        <v>328</v>
      </c>
      <c r="E15" s="277"/>
      <c r="F15" s="271"/>
      <c r="G15" s="271"/>
      <c r="H15" s="271"/>
      <c r="I15" s="271"/>
      <c r="J15" s="273"/>
      <c r="K15" s="271"/>
      <c r="L15" s="271"/>
      <c r="M15" s="273"/>
      <c r="N15" s="271"/>
      <c r="O15" s="273"/>
      <c r="P15" s="279"/>
      <c r="Q15" s="271"/>
      <c r="R15" s="271"/>
      <c r="S15" s="271"/>
      <c r="T15" s="271"/>
      <c r="U15" s="271"/>
      <c r="V15" s="271"/>
      <c r="W15" s="271"/>
      <c r="X15" s="271"/>
      <c r="Y15" s="268"/>
      <c r="Z15" s="268"/>
      <c r="AA15" s="268"/>
      <c r="AB15" s="268"/>
      <c r="AC15" s="268"/>
      <c r="AD15" s="268"/>
    </row>
    <row r="16" spans="1:30" s="82" customFormat="1" ht="17.25" customHeight="1" x14ac:dyDescent="0.2">
      <c r="A16" s="83" t="s">
        <v>300</v>
      </c>
      <c r="B16" s="83" t="s">
        <v>301</v>
      </c>
      <c r="C16" s="83" t="s">
        <v>339</v>
      </c>
      <c r="D16" s="83" t="s">
        <v>302</v>
      </c>
      <c r="E16" s="84">
        <v>5</v>
      </c>
      <c r="F16" s="83" t="s">
        <v>303</v>
      </c>
      <c r="G16" s="83" t="s">
        <v>465</v>
      </c>
      <c r="H16" s="83" t="s">
        <v>303</v>
      </c>
      <c r="I16" s="83" t="s">
        <v>465</v>
      </c>
      <c r="J16" s="83" t="s">
        <v>466</v>
      </c>
      <c r="K16" s="83" t="s">
        <v>303</v>
      </c>
      <c r="L16" s="83" t="s">
        <v>465</v>
      </c>
      <c r="M16" s="83" t="s">
        <v>466</v>
      </c>
      <c r="N16" s="83" t="s">
        <v>303</v>
      </c>
      <c r="O16" s="83" t="s">
        <v>466</v>
      </c>
      <c r="P16" s="255" t="s">
        <v>303</v>
      </c>
      <c r="Q16" s="83" t="s">
        <v>612</v>
      </c>
      <c r="R16" s="83" t="s">
        <v>613</v>
      </c>
      <c r="S16" s="83" t="s">
        <v>613</v>
      </c>
      <c r="T16" s="83" t="s">
        <v>723</v>
      </c>
      <c r="U16" s="83" t="s">
        <v>465</v>
      </c>
      <c r="V16" s="83" t="s">
        <v>723</v>
      </c>
      <c r="W16" s="83" t="s">
        <v>465</v>
      </c>
      <c r="X16" s="83" t="s">
        <v>614</v>
      </c>
      <c r="Y16" s="84">
        <v>13</v>
      </c>
      <c r="Z16" s="84">
        <v>13</v>
      </c>
      <c r="AA16" s="84">
        <v>14</v>
      </c>
      <c r="AB16" s="84">
        <v>8</v>
      </c>
      <c r="AC16" s="84">
        <v>14</v>
      </c>
      <c r="AD16" s="84">
        <v>8</v>
      </c>
    </row>
    <row r="17" spans="1:30" s="82" customFormat="1" ht="14.25" x14ac:dyDescent="0.2">
      <c r="A17" s="83"/>
      <c r="B17" s="83"/>
      <c r="C17" s="83"/>
      <c r="D17" s="83"/>
      <c r="E17" s="84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255"/>
      <c r="Q17" s="83"/>
      <c r="R17" s="83"/>
      <c r="S17" s="83"/>
      <c r="T17" s="83"/>
      <c r="U17" s="83"/>
      <c r="V17" s="83"/>
      <c r="W17" s="83"/>
      <c r="X17" s="83"/>
    </row>
    <row r="18" spans="1:30" ht="15.75" x14ac:dyDescent="0.2">
      <c r="A18" s="22" t="s">
        <v>340</v>
      </c>
      <c r="B18" s="22"/>
      <c r="C18" s="22"/>
      <c r="D18" s="22"/>
      <c r="E18" s="40" t="s">
        <v>673</v>
      </c>
      <c r="F18" s="36">
        <f t="shared" ref="F18:AB18" si="0">F19+F33</f>
        <v>10326.299999999999</v>
      </c>
      <c r="G18" s="36">
        <f t="shared" si="0"/>
        <v>0</v>
      </c>
      <c r="H18" s="36">
        <f t="shared" si="0"/>
        <v>10326.299999999999</v>
      </c>
      <c r="I18" s="36">
        <f t="shared" si="0"/>
        <v>0</v>
      </c>
      <c r="J18" s="36">
        <f t="shared" si="0"/>
        <v>0</v>
      </c>
      <c r="K18" s="36">
        <f t="shared" si="0"/>
        <v>10326.299999999999</v>
      </c>
      <c r="L18" s="36">
        <f t="shared" si="0"/>
        <v>0</v>
      </c>
      <c r="M18" s="36">
        <f t="shared" si="0"/>
        <v>0</v>
      </c>
      <c r="N18" s="36">
        <f t="shared" si="0"/>
        <v>10326.299999999999</v>
      </c>
      <c r="O18" s="36">
        <f>O19+O33</f>
        <v>0</v>
      </c>
      <c r="P18" s="253">
        <f t="shared" ref="P18" si="1">P19+P33</f>
        <v>10326.299999999999</v>
      </c>
      <c r="Q18" s="36">
        <f t="shared" si="0"/>
        <v>10326.299999999999</v>
      </c>
      <c r="R18" s="36">
        <f t="shared" si="0"/>
        <v>0</v>
      </c>
      <c r="S18" s="36">
        <f t="shared" si="0"/>
        <v>10326.299999999999</v>
      </c>
      <c r="T18" s="36">
        <f t="shared" si="0"/>
        <v>0</v>
      </c>
      <c r="U18" s="36">
        <f t="shared" si="0"/>
        <v>10326.299999999999</v>
      </c>
      <c r="V18" s="36">
        <f t="shared" ref="V18:W18" si="2">V19+V33</f>
        <v>0</v>
      </c>
      <c r="W18" s="36">
        <f t="shared" si="2"/>
        <v>10326.299999999999</v>
      </c>
      <c r="X18" s="36">
        <f t="shared" si="0"/>
        <v>10326.299999999999</v>
      </c>
      <c r="Y18" s="36">
        <f t="shared" si="0"/>
        <v>0</v>
      </c>
      <c r="Z18" s="36">
        <f t="shared" si="0"/>
        <v>10326.299999999999</v>
      </c>
      <c r="AA18" s="36">
        <f t="shared" si="0"/>
        <v>0</v>
      </c>
      <c r="AB18" s="36">
        <f t="shared" si="0"/>
        <v>10326.299999999999</v>
      </c>
      <c r="AC18" s="36">
        <f t="shared" ref="AC18:AD18" si="3">AC19+AC33</f>
        <v>0</v>
      </c>
      <c r="AD18" s="36">
        <f t="shared" si="3"/>
        <v>10326.299999999999</v>
      </c>
    </row>
    <row r="19" spans="1:30" ht="15.75" x14ac:dyDescent="0.2">
      <c r="A19" s="22" t="s">
        <v>340</v>
      </c>
      <c r="B19" s="22" t="s">
        <v>341</v>
      </c>
      <c r="C19" s="22"/>
      <c r="D19" s="22"/>
      <c r="E19" s="85" t="s">
        <v>342</v>
      </c>
      <c r="F19" s="36">
        <f t="shared" ref="F19:AB19" si="4">F20+F29</f>
        <v>10256.299999999999</v>
      </c>
      <c r="G19" s="36">
        <f t="shared" si="4"/>
        <v>0</v>
      </c>
      <c r="H19" s="36">
        <f t="shared" si="4"/>
        <v>10256.299999999999</v>
      </c>
      <c r="I19" s="36">
        <f t="shared" si="4"/>
        <v>0</v>
      </c>
      <c r="J19" s="36">
        <f t="shared" si="4"/>
        <v>0</v>
      </c>
      <c r="K19" s="36">
        <f t="shared" si="4"/>
        <v>10256.299999999999</v>
      </c>
      <c r="L19" s="36">
        <f t="shared" si="4"/>
        <v>0</v>
      </c>
      <c r="M19" s="36">
        <f t="shared" si="4"/>
        <v>0</v>
      </c>
      <c r="N19" s="36">
        <f t="shared" si="4"/>
        <v>10256.299999999999</v>
      </c>
      <c r="O19" s="36">
        <f t="shared" ref="O19:P19" si="5">O20+O29</f>
        <v>0</v>
      </c>
      <c r="P19" s="253">
        <f t="shared" si="5"/>
        <v>10256.299999999999</v>
      </c>
      <c r="Q19" s="36">
        <f t="shared" si="4"/>
        <v>10256.299999999999</v>
      </c>
      <c r="R19" s="36">
        <f t="shared" si="4"/>
        <v>0</v>
      </c>
      <c r="S19" s="36">
        <f t="shared" si="4"/>
        <v>10256.299999999999</v>
      </c>
      <c r="T19" s="36">
        <f t="shared" si="4"/>
        <v>0</v>
      </c>
      <c r="U19" s="36">
        <f t="shared" si="4"/>
        <v>10256.299999999999</v>
      </c>
      <c r="V19" s="36">
        <f t="shared" ref="V19:W19" si="6">V20+V29</f>
        <v>0</v>
      </c>
      <c r="W19" s="36">
        <f t="shared" si="6"/>
        <v>10256.299999999999</v>
      </c>
      <c r="X19" s="36">
        <f t="shared" si="4"/>
        <v>10256.299999999999</v>
      </c>
      <c r="Y19" s="36">
        <f t="shared" si="4"/>
        <v>0</v>
      </c>
      <c r="Z19" s="36">
        <f t="shared" si="4"/>
        <v>10256.299999999999</v>
      </c>
      <c r="AA19" s="36">
        <f t="shared" si="4"/>
        <v>0</v>
      </c>
      <c r="AB19" s="36">
        <f t="shared" si="4"/>
        <v>10256.299999999999</v>
      </c>
      <c r="AC19" s="36">
        <f t="shared" ref="AC19:AD19" si="7">AC20+AC29</f>
        <v>0</v>
      </c>
      <c r="AD19" s="36">
        <f t="shared" si="7"/>
        <v>10256.299999999999</v>
      </c>
    </row>
    <row r="20" spans="1:30" ht="31.5" outlineLevel="1" x14ac:dyDescent="0.2">
      <c r="A20" s="22" t="s">
        <v>340</v>
      </c>
      <c r="B20" s="22" t="s">
        <v>343</v>
      </c>
      <c r="C20" s="22"/>
      <c r="D20" s="22"/>
      <c r="E20" s="40" t="s">
        <v>344</v>
      </c>
      <c r="F20" s="36">
        <f t="shared" ref="F20:AD20" si="8">F21</f>
        <v>10214.299999999999</v>
      </c>
      <c r="G20" s="36">
        <f t="shared" si="8"/>
        <v>0</v>
      </c>
      <c r="H20" s="36">
        <f t="shared" si="8"/>
        <v>10214.299999999999</v>
      </c>
      <c r="I20" s="36">
        <f t="shared" si="8"/>
        <v>0</v>
      </c>
      <c r="J20" s="36">
        <f t="shared" si="8"/>
        <v>0</v>
      </c>
      <c r="K20" s="36">
        <f t="shared" si="8"/>
        <v>10214.299999999999</v>
      </c>
      <c r="L20" s="36">
        <f t="shared" si="8"/>
        <v>0</v>
      </c>
      <c r="M20" s="36">
        <f t="shared" si="8"/>
        <v>0</v>
      </c>
      <c r="N20" s="36">
        <f t="shared" si="8"/>
        <v>10214.299999999999</v>
      </c>
      <c r="O20" s="36">
        <f t="shared" si="8"/>
        <v>0</v>
      </c>
      <c r="P20" s="253">
        <f t="shared" si="8"/>
        <v>10214.299999999999</v>
      </c>
      <c r="Q20" s="36">
        <f t="shared" si="8"/>
        <v>10214.299999999999</v>
      </c>
      <c r="R20" s="36">
        <f t="shared" si="8"/>
        <v>0</v>
      </c>
      <c r="S20" s="36">
        <f t="shared" si="8"/>
        <v>10214.299999999999</v>
      </c>
      <c r="T20" s="36">
        <f t="shared" si="8"/>
        <v>0</v>
      </c>
      <c r="U20" s="36">
        <f t="shared" si="8"/>
        <v>10214.299999999999</v>
      </c>
      <c r="V20" s="36">
        <f t="shared" si="8"/>
        <v>0</v>
      </c>
      <c r="W20" s="36">
        <f t="shared" si="8"/>
        <v>10214.299999999999</v>
      </c>
      <c r="X20" s="36">
        <f t="shared" si="8"/>
        <v>10214.299999999999</v>
      </c>
      <c r="Y20" s="36">
        <f t="shared" si="8"/>
        <v>0</v>
      </c>
      <c r="Z20" s="36">
        <f t="shared" si="8"/>
        <v>10214.299999999999</v>
      </c>
      <c r="AA20" s="36">
        <f t="shared" si="8"/>
        <v>0</v>
      </c>
      <c r="AB20" s="36">
        <f t="shared" si="8"/>
        <v>10214.299999999999</v>
      </c>
      <c r="AC20" s="36">
        <f t="shared" si="8"/>
        <v>0</v>
      </c>
      <c r="AD20" s="36">
        <f t="shared" si="8"/>
        <v>10214.299999999999</v>
      </c>
    </row>
    <row r="21" spans="1:30" ht="15.75" outlineLevel="2" x14ac:dyDescent="0.2">
      <c r="A21" s="22" t="s">
        <v>340</v>
      </c>
      <c r="B21" s="22" t="s">
        <v>343</v>
      </c>
      <c r="C21" s="22" t="s">
        <v>0</v>
      </c>
      <c r="D21" s="22"/>
      <c r="E21" s="40" t="s">
        <v>1</v>
      </c>
      <c r="F21" s="36">
        <f t="shared" ref="F21:AB21" si="9">F22+F24+F27</f>
        <v>10214.299999999999</v>
      </c>
      <c r="G21" s="36">
        <f t="shared" si="9"/>
        <v>0</v>
      </c>
      <c r="H21" s="36">
        <f t="shared" si="9"/>
        <v>10214.299999999999</v>
      </c>
      <c r="I21" s="36">
        <f t="shared" si="9"/>
        <v>0</v>
      </c>
      <c r="J21" s="36">
        <f t="shared" si="9"/>
        <v>0</v>
      </c>
      <c r="K21" s="36">
        <f t="shared" si="9"/>
        <v>10214.299999999999</v>
      </c>
      <c r="L21" s="36">
        <f t="shared" si="9"/>
        <v>0</v>
      </c>
      <c r="M21" s="36">
        <f t="shared" si="9"/>
        <v>0</v>
      </c>
      <c r="N21" s="36">
        <f t="shared" si="9"/>
        <v>10214.299999999999</v>
      </c>
      <c r="O21" s="36">
        <f t="shared" ref="O21:P21" si="10">O22+O24+O27</f>
        <v>0</v>
      </c>
      <c r="P21" s="253">
        <f t="shared" si="10"/>
        <v>10214.299999999999</v>
      </c>
      <c r="Q21" s="36">
        <f t="shared" si="9"/>
        <v>10214.299999999999</v>
      </c>
      <c r="R21" s="36">
        <f t="shared" si="9"/>
        <v>0</v>
      </c>
      <c r="S21" s="36">
        <f t="shared" si="9"/>
        <v>10214.299999999999</v>
      </c>
      <c r="T21" s="36">
        <f t="shared" si="9"/>
        <v>0</v>
      </c>
      <c r="U21" s="36">
        <f t="shared" si="9"/>
        <v>10214.299999999999</v>
      </c>
      <c r="V21" s="36">
        <f t="shared" ref="V21:W21" si="11">V22+V24+V27</f>
        <v>0</v>
      </c>
      <c r="W21" s="36">
        <f t="shared" si="11"/>
        <v>10214.299999999999</v>
      </c>
      <c r="X21" s="36">
        <f t="shared" si="9"/>
        <v>10214.299999999999</v>
      </c>
      <c r="Y21" s="36">
        <f t="shared" si="9"/>
        <v>0</v>
      </c>
      <c r="Z21" s="36">
        <f t="shared" si="9"/>
        <v>10214.299999999999</v>
      </c>
      <c r="AA21" s="36">
        <f t="shared" si="9"/>
        <v>0</v>
      </c>
      <c r="AB21" s="36">
        <f t="shared" si="9"/>
        <v>10214.299999999999</v>
      </c>
      <c r="AC21" s="36">
        <f t="shared" ref="AC21:AD21" si="12">AC22+AC24+AC27</f>
        <v>0</v>
      </c>
      <c r="AD21" s="36">
        <f t="shared" si="12"/>
        <v>10214.299999999999</v>
      </c>
    </row>
    <row r="22" spans="1:30" ht="15.75" outlineLevel="3" x14ac:dyDescent="0.2">
      <c r="A22" s="22" t="s">
        <v>340</v>
      </c>
      <c r="B22" s="22" t="s">
        <v>343</v>
      </c>
      <c r="C22" s="22" t="s">
        <v>2</v>
      </c>
      <c r="D22" s="22"/>
      <c r="E22" s="40" t="s">
        <v>671</v>
      </c>
      <c r="F22" s="36">
        <f t="shared" ref="F22:AD22" si="13">F23</f>
        <v>2669.3</v>
      </c>
      <c r="G22" s="36">
        <f t="shared" si="13"/>
        <v>0</v>
      </c>
      <c r="H22" s="36">
        <f t="shared" si="13"/>
        <v>2669.3</v>
      </c>
      <c r="I22" s="36">
        <f t="shared" si="13"/>
        <v>0</v>
      </c>
      <c r="J22" s="36">
        <f t="shared" si="13"/>
        <v>0</v>
      </c>
      <c r="K22" s="36">
        <f t="shared" si="13"/>
        <v>2669.3</v>
      </c>
      <c r="L22" s="36">
        <f t="shared" si="13"/>
        <v>0</v>
      </c>
      <c r="M22" s="36">
        <f t="shared" si="13"/>
        <v>0</v>
      </c>
      <c r="N22" s="36">
        <f t="shared" si="13"/>
        <v>2669.3</v>
      </c>
      <c r="O22" s="36">
        <f t="shared" si="13"/>
        <v>0</v>
      </c>
      <c r="P22" s="253">
        <f t="shared" si="13"/>
        <v>2669.3</v>
      </c>
      <c r="Q22" s="36">
        <f t="shared" si="13"/>
        <v>2669.3</v>
      </c>
      <c r="R22" s="36">
        <f t="shared" si="13"/>
        <v>0</v>
      </c>
      <c r="S22" s="36">
        <f t="shared" si="13"/>
        <v>2669.3</v>
      </c>
      <c r="T22" s="36">
        <f t="shared" si="13"/>
        <v>0</v>
      </c>
      <c r="U22" s="36">
        <f t="shared" si="13"/>
        <v>2669.3</v>
      </c>
      <c r="V22" s="36">
        <f t="shared" si="13"/>
        <v>0</v>
      </c>
      <c r="W22" s="36">
        <f t="shared" si="13"/>
        <v>2669.3</v>
      </c>
      <c r="X22" s="36">
        <f t="shared" si="13"/>
        <v>2669.3</v>
      </c>
      <c r="Y22" s="36">
        <f t="shared" si="13"/>
        <v>0</v>
      </c>
      <c r="Z22" s="36">
        <f t="shared" si="13"/>
        <v>2669.3</v>
      </c>
      <c r="AA22" s="36">
        <f t="shared" si="13"/>
        <v>0</v>
      </c>
      <c r="AB22" s="36">
        <f t="shared" si="13"/>
        <v>2669.3</v>
      </c>
      <c r="AC22" s="36">
        <f t="shared" si="13"/>
        <v>0</v>
      </c>
      <c r="AD22" s="36">
        <f t="shared" si="13"/>
        <v>2669.3</v>
      </c>
    </row>
    <row r="23" spans="1:30" ht="31.5" outlineLevel="7" x14ac:dyDescent="0.2">
      <c r="A23" s="41" t="s">
        <v>340</v>
      </c>
      <c r="B23" s="41" t="s">
        <v>343</v>
      </c>
      <c r="C23" s="41" t="s">
        <v>2</v>
      </c>
      <c r="D23" s="41" t="s">
        <v>3</v>
      </c>
      <c r="E23" s="42" t="s">
        <v>4</v>
      </c>
      <c r="F23" s="32">
        <v>2669.3</v>
      </c>
      <c r="G23" s="32"/>
      <c r="H23" s="32">
        <f>SUM(F23:G23)</f>
        <v>2669.3</v>
      </c>
      <c r="I23" s="32"/>
      <c r="J23" s="32"/>
      <c r="K23" s="32">
        <f>SUM(H23:J23)</f>
        <v>2669.3</v>
      </c>
      <c r="L23" s="32"/>
      <c r="M23" s="32"/>
      <c r="N23" s="32">
        <f>SUM(K23:M23)</f>
        <v>2669.3</v>
      </c>
      <c r="O23" s="32"/>
      <c r="P23" s="252">
        <f>SUM(N23:O23)</f>
        <v>2669.3</v>
      </c>
      <c r="Q23" s="34">
        <v>2669.3</v>
      </c>
      <c r="R23" s="32"/>
      <c r="S23" s="32">
        <f>SUM(Q23:R23)</f>
        <v>2669.3</v>
      </c>
      <c r="T23" s="32"/>
      <c r="U23" s="32">
        <f>SUM(S23:T23)</f>
        <v>2669.3</v>
      </c>
      <c r="V23" s="32"/>
      <c r="W23" s="32">
        <f>SUM(U23:V23)</f>
        <v>2669.3</v>
      </c>
      <c r="X23" s="34">
        <v>2669.3</v>
      </c>
      <c r="Y23" s="32"/>
      <c r="Z23" s="32">
        <f>SUM(X23:Y23)</f>
        <v>2669.3</v>
      </c>
      <c r="AA23" s="32"/>
      <c r="AB23" s="32">
        <f>SUM(Z23:AA23)</f>
        <v>2669.3</v>
      </c>
      <c r="AC23" s="32"/>
      <c r="AD23" s="32">
        <f>SUM(AB23:AC23)</f>
        <v>2669.3</v>
      </c>
    </row>
    <row r="24" spans="1:30" ht="15.75" outlineLevel="3" x14ac:dyDescent="0.2">
      <c r="A24" s="22" t="s">
        <v>340</v>
      </c>
      <c r="B24" s="22" t="s">
        <v>343</v>
      </c>
      <c r="C24" s="22" t="s">
        <v>5</v>
      </c>
      <c r="D24" s="22"/>
      <c r="E24" s="40" t="s">
        <v>28</v>
      </c>
      <c r="F24" s="36">
        <f t="shared" ref="F24:AB24" si="14">F25+F26</f>
        <v>7520</v>
      </c>
      <c r="G24" s="36">
        <f t="shared" si="14"/>
        <v>0</v>
      </c>
      <c r="H24" s="36">
        <f t="shared" si="14"/>
        <v>7520</v>
      </c>
      <c r="I24" s="36">
        <f t="shared" si="14"/>
        <v>0</v>
      </c>
      <c r="J24" s="36">
        <f t="shared" si="14"/>
        <v>0</v>
      </c>
      <c r="K24" s="36">
        <f t="shared" si="14"/>
        <v>7520</v>
      </c>
      <c r="L24" s="36">
        <f t="shared" si="14"/>
        <v>0</v>
      </c>
      <c r="M24" s="36">
        <f t="shared" si="14"/>
        <v>0</v>
      </c>
      <c r="N24" s="36">
        <f t="shared" si="14"/>
        <v>7520</v>
      </c>
      <c r="O24" s="36">
        <f t="shared" ref="O24:P24" si="15">O25+O26</f>
        <v>0</v>
      </c>
      <c r="P24" s="253">
        <f t="shared" si="15"/>
        <v>7520</v>
      </c>
      <c r="Q24" s="36">
        <f t="shared" si="14"/>
        <v>7520</v>
      </c>
      <c r="R24" s="36">
        <f t="shared" si="14"/>
        <v>0</v>
      </c>
      <c r="S24" s="36">
        <f t="shared" si="14"/>
        <v>7520</v>
      </c>
      <c r="T24" s="36">
        <f t="shared" si="14"/>
        <v>0</v>
      </c>
      <c r="U24" s="36">
        <f t="shared" si="14"/>
        <v>7520</v>
      </c>
      <c r="V24" s="36">
        <f t="shared" ref="V24:W24" si="16">V25+V26</f>
        <v>0</v>
      </c>
      <c r="W24" s="36">
        <f t="shared" si="16"/>
        <v>7520</v>
      </c>
      <c r="X24" s="36">
        <f t="shared" si="14"/>
        <v>7520</v>
      </c>
      <c r="Y24" s="36">
        <f t="shared" si="14"/>
        <v>0</v>
      </c>
      <c r="Z24" s="36">
        <f t="shared" si="14"/>
        <v>7520</v>
      </c>
      <c r="AA24" s="36">
        <f t="shared" si="14"/>
        <v>0</v>
      </c>
      <c r="AB24" s="36">
        <f t="shared" si="14"/>
        <v>7520</v>
      </c>
      <c r="AC24" s="36">
        <f t="shared" ref="AC24:AD24" si="17">AC25+AC26</f>
        <v>0</v>
      </c>
      <c r="AD24" s="36">
        <f t="shared" si="17"/>
        <v>7520</v>
      </c>
    </row>
    <row r="25" spans="1:30" ht="31.5" outlineLevel="7" x14ac:dyDescent="0.2">
      <c r="A25" s="41" t="s">
        <v>340</v>
      </c>
      <c r="B25" s="41" t="s">
        <v>343</v>
      </c>
      <c r="C25" s="41" t="s">
        <v>5</v>
      </c>
      <c r="D25" s="41" t="s">
        <v>3</v>
      </c>
      <c r="E25" s="42" t="s">
        <v>4</v>
      </c>
      <c r="F25" s="32">
        <v>6845.6</v>
      </c>
      <c r="G25" s="32"/>
      <c r="H25" s="32">
        <f t="shared" ref="H25:H26" si="18">SUM(F25:G25)</f>
        <v>6845.6</v>
      </c>
      <c r="I25" s="32"/>
      <c r="J25" s="32"/>
      <c r="K25" s="32">
        <f t="shared" ref="K25:K26" si="19">SUM(H25:J25)</f>
        <v>6845.6</v>
      </c>
      <c r="L25" s="32"/>
      <c r="M25" s="32"/>
      <c r="N25" s="32">
        <f t="shared" ref="N25:N26" si="20">SUM(K25:M25)</f>
        <v>6845.6</v>
      </c>
      <c r="O25" s="32"/>
      <c r="P25" s="252">
        <f>SUM(N25:O25)</f>
        <v>6845.6</v>
      </c>
      <c r="Q25" s="34">
        <v>6845.6</v>
      </c>
      <c r="R25" s="32"/>
      <c r="S25" s="32">
        <f t="shared" ref="S25:S26" si="21">SUM(Q25:R25)</f>
        <v>6845.6</v>
      </c>
      <c r="T25" s="32"/>
      <c r="U25" s="32">
        <f t="shared" ref="U25:U26" si="22">SUM(S25:T25)</f>
        <v>6845.6</v>
      </c>
      <c r="V25" s="32"/>
      <c r="W25" s="32">
        <f t="shared" ref="W25:W26" si="23">SUM(U25:V25)</f>
        <v>6845.6</v>
      </c>
      <c r="X25" s="34">
        <v>6845.6</v>
      </c>
      <c r="Y25" s="32"/>
      <c r="Z25" s="32">
        <f t="shared" ref="Z25:Z26" si="24">SUM(X25:Y25)</f>
        <v>6845.6</v>
      </c>
      <c r="AA25" s="32"/>
      <c r="AB25" s="32">
        <f t="shared" ref="AB25:AB26" si="25">SUM(Z25:AA25)</f>
        <v>6845.6</v>
      </c>
      <c r="AC25" s="32"/>
      <c r="AD25" s="32">
        <f t="shared" ref="AD25:AD26" si="26">SUM(AB25:AC25)</f>
        <v>6845.6</v>
      </c>
    </row>
    <row r="26" spans="1:30" ht="15.75" outlineLevel="7" x14ac:dyDescent="0.2">
      <c r="A26" s="41" t="s">
        <v>340</v>
      </c>
      <c r="B26" s="41" t="s">
        <v>343</v>
      </c>
      <c r="C26" s="41" t="s">
        <v>5</v>
      </c>
      <c r="D26" s="41" t="s">
        <v>6</v>
      </c>
      <c r="E26" s="42" t="s">
        <v>7</v>
      </c>
      <c r="F26" s="32">
        <v>674.4</v>
      </c>
      <c r="G26" s="32"/>
      <c r="H26" s="32">
        <f t="shared" si="18"/>
        <v>674.4</v>
      </c>
      <c r="I26" s="32"/>
      <c r="J26" s="32"/>
      <c r="K26" s="32">
        <f t="shared" si="19"/>
        <v>674.4</v>
      </c>
      <c r="L26" s="32"/>
      <c r="M26" s="32"/>
      <c r="N26" s="32">
        <f t="shared" si="20"/>
        <v>674.4</v>
      </c>
      <c r="O26" s="32"/>
      <c r="P26" s="252">
        <f>SUM(N26:O26)</f>
        <v>674.4</v>
      </c>
      <c r="Q26" s="34">
        <v>674.4</v>
      </c>
      <c r="R26" s="32"/>
      <c r="S26" s="32">
        <f t="shared" si="21"/>
        <v>674.4</v>
      </c>
      <c r="T26" s="32"/>
      <c r="U26" s="32">
        <f t="shared" si="22"/>
        <v>674.4</v>
      </c>
      <c r="V26" s="32"/>
      <c r="W26" s="32">
        <f t="shared" si="23"/>
        <v>674.4</v>
      </c>
      <c r="X26" s="34">
        <v>674.4</v>
      </c>
      <c r="Y26" s="32"/>
      <c r="Z26" s="32">
        <f t="shared" si="24"/>
        <v>674.4</v>
      </c>
      <c r="AA26" s="32"/>
      <c r="AB26" s="32">
        <f t="shared" si="25"/>
        <v>674.4</v>
      </c>
      <c r="AC26" s="32"/>
      <c r="AD26" s="32">
        <f t="shared" si="26"/>
        <v>674.4</v>
      </c>
    </row>
    <row r="27" spans="1:30" ht="15.75" outlineLevel="3" x14ac:dyDescent="0.2">
      <c r="A27" s="22" t="s">
        <v>340</v>
      </c>
      <c r="B27" s="22" t="s">
        <v>343</v>
      </c>
      <c r="C27" s="22" t="s">
        <v>8</v>
      </c>
      <c r="D27" s="22"/>
      <c r="E27" s="40" t="s">
        <v>9</v>
      </c>
      <c r="F27" s="36">
        <f t="shared" ref="F27:AD27" si="27">F28</f>
        <v>25</v>
      </c>
      <c r="G27" s="36">
        <f t="shared" si="27"/>
        <v>0</v>
      </c>
      <c r="H27" s="36">
        <f t="shared" si="27"/>
        <v>25</v>
      </c>
      <c r="I27" s="36">
        <f t="shared" si="27"/>
        <v>0</v>
      </c>
      <c r="J27" s="36">
        <f t="shared" si="27"/>
        <v>0</v>
      </c>
      <c r="K27" s="36">
        <f t="shared" si="27"/>
        <v>25</v>
      </c>
      <c r="L27" s="36">
        <f t="shared" si="27"/>
        <v>0</v>
      </c>
      <c r="M27" s="36">
        <f t="shared" si="27"/>
        <v>0</v>
      </c>
      <c r="N27" s="36">
        <f t="shared" si="27"/>
        <v>25</v>
      </c>
      <c r="O27" s="36">
        <f t="shared" si="27"/>
        <v>0</v>
      </c>
      <c r="P27" s="253">
        <f t="shared" si="27"/>
        <v>25</v>
      </c>
      <c r="Q27" s="36">
        <f t="shared" si="27"/>
        <v>25</v>
      </c>
      <c r="R27" s="36">
        <f t="shared" si="27"/>
        <v>0</v>
      </c>
      <c r="S27" s="36">
        <f t="shared" si="27"/>
        <v>25</v>
      </c>
      <c r="T27" s="36">
        <f t="shared" si="27"/>
        <v>0</v>
      </c>
      <c r="U27" s="36">
        <f t="shared" si="27"/>
        <v>25</v>
      </c>
      <c r="V27" s="36">
        <f t="shared" si="27"/>
        <v>0</v>
      </c>
      <c r="W27" s="36">
        <f t="shared" si="27"/>
        <v>25</v>
      </c>
      <c r="X27" s="36">
        <f t="shared" si="27"/>
        <v>25</v>
      </c>
      <c r="Y27" s="36">
        <f t="shared" si="27"/>
        <v>0</v>
      </c>
      <c r="Z27" s="36">
        <f t="shared" si="27"/>
        <v>25</v>
      </c>
      <c r="AA27" s="36">
        <f t="shared" si="27"/>
        <v>0</v>
      </c>
      <c r="AB27" s="36">
        <f t="shared" si="27"/>
        <v>25</v>
      </c>
      <c r="AC27" s="36">
        <f t="shared" si="27"/>
        <v>0</v>
      </c>
      <c r="AD27" s="36">
        <f t="shared" si="27"/>
        <v>25</v>
      </c>
    </row>
    <row r="28" spans="1:30" ht="15.75" outlineLevel="7" x14ac:dyDescent="0.2">
      <c r="A28" s="41" t="s">
        <v>340</v>
      </c>
      <c r="B28" s="41" t="s">
        <v>343</v>
      </c>
      <c r="C28" s="41" t="s">
        <v>8</v>
      </c>
      <c r="D28" s="41" t="s">
        <v>6</v>
      </c>
      <c r="E28" s="42" t="s">
        <v>7</v>
      </c>
      <c r="F28" s="32">
        <v>25</v>
      </c>
      <c r="G28" s="32"/>
      <c r="H28" s="32">
        <f>SUM(F28:G28)</f>
        <v>25</v>
      </c>
      <c r="I28" s="32"/>
      <c r="J28" s="32"/>
      <c r="K28" s="32">
        <f>SUM(H28:J28)</f>
        <v>25</v>
      </c>
      <c r="L28" s="32"/>
      <c r="M28" s="32"/>
      <c r="N28" s="32">
        <f>SUM(K28:M28)</f>
        <v>25</v>
      </c>
      <c r="O28" s="32"/>
      <c r="P28" s="252">
        <f>SUM(N28:O28)</f>
        <v>25</v>
      </c>
      <c r="Q28" s="34">
        <v>25</v>
      </c>
      <c r="R28" s="32"/>
      <c r="S28" s="32">
        <f>SUM(Q28:R28)</f>
        <v>25</v>
      </c>
      <c r="T28" s="32"/>
      <c r="U28" s="32">
        <f>SUM(S28:T28)</f>
        <v>25</v>
      </c>
      <c r="V28" s="32"/>
      <c r="W28" s="32">
        <f>SUM(U28:V28)</f>
        <v>25</v>
      </c>
      <c r="X28" s="34">
        <v>25</v>
      </c>
      <c r="Y28" s="32"/>
      <c r="Z28" s="32">
        <f>SUM(X28:Y28)</f>
        <v>25</v>
      </c>
      <c r="AA28" s="32"/>
      <c r="AB28" s="32">
        <f>SUM(Z28:AA28)</f>
        <v>25</v>
      </c>
      <c r="AC28" s="32"/>
      <c r="AD28" s="32">
        <f>SUM(AB28:AC28)</f>
        <v>25</v>
      </c>
    </row>
    <row r="29" spans="1:30" ht="15.75" outlineLevel="1" x14ac:dyDescent="0.2">
      <c r="A29" s="22" t="s">
        <v>340</v>
      </c>
      <c r="B29" s="22" t="s">
        <v>345</v>
      </c>
      <c r="C29" s="22"/>
      <c r="D29" s="22"/>
      <c r="E29" s="40" t="s">
        <v>346</v>
      </c>
      <c r="F29" s="36">
        <f t="shared" ref="F29:AC31" si="28">F30</f>
        <v>42</v>
      </c>
      <c r="G29" s="36">
        <f t="shared" si="28"/>
        <v>0</v>
      </c>
      <c r="H29" s="36">
        <f t="shared" si="28"/>
        <v>42</v>
      </c>
      <c r="I29" s="36">
        <f t="shared" si="28"/>
        <v>0</v>
      </c>
      <c r="J29" s="36">
        <f t="shared" si="28"/>
        <v>0</v>
      </c>
      <c r="K29" s="36">
        <f t="shared" si="28"/>
        <v>42</v>
      </c>
      <c r="L29" s="36">
        <f t="shared" si="28"/>
        <v>0</v>
      </c>
      <c r="M29" s="36">
        <f t="shared" si="28"/>
        <v>0</v>
      </c>
      <c r="N29" s="36">
        <f t="shared" si="28"/>
        <v>42</v>
      </c>
      <c r="O29" s="36">
        <f t="shared" si="28"/>
        <v>0</v>
      </c>
      <c r="P29" s="253">
        <f t="shared" si="28"/>
        <v>42</v>
      </c>
      <c r="Q29" s="36">
        <f t="shared" si="28"/>
        <v>42</v>
      </c>
      <c r="R29" s="36">
        <f t="shared" si="28"/>
        <v>0</v>
      </c>
      <c r="S29" s="36">
        <f t="shared" si="28"/>
        <v>42</v>
      </c>
      <c r="T29" s="36">
        <f t="shared" si="28"/>
        <v>0</v>
      </c>
      <c r="U29" s="36">
        <f t="shared" si="28"/>
        <v>42</v>
      </c>
      <c r="V29" s="36">
        <f t="shared" si="28"/>
        <v>0</v>
      </c>
      <c r="W29" s="36">
        <f t="shared" si="28"/>
        <v>42</v>
      </c>
      <c r="X29" s="36">
        <f t="shared" si="28"/>
        <v>42</v>
      </c>
      <c r="Y29" s="36">
        <f t="shared" si="28"/>
        <v>0</v>
      </c>
      <c r="Z29" s="36">
        <f t="shared" si="28"/>
        <v>42</v>
      </c>
      <c r="AA29" s="36">
        <f t="shared" si="28"/>
        <v>0</v>
      </c>
      <c r="AB29" s="36">
        <f t="shared" si="28"/>
        <v>42</v>
      </c>
      <c r="AC29" s="36">
        <f t="shared" si="28"/>
        <v>0</v>
      </c>
      <c r="AD29" s="36">
        <f t="shared" ref="AC29:AD31" si="29">AD30</f>
        <v>42</v>
      </c>
    </row>
    <row r="30" spans="1:30" ht="31.5" outlineLevel="2" x14ac:dyDescent="0.2">
      <c r="A30" s="22" t="s">
        <v>340</v>
      </c>
      <c r="B30" s="22" t="s">
        <v>345</v>
      </c>
      <c r="C30" s="22" t="s">
        <v>10</v>
      </c>
      <c r="D30" s="22"/>
      <c r="E30" s="40" t="s">
        <v>11</v>
      </c>
      <c r="F30" s="36">
        <f t="shared" si="28"/>
        <v>42</v>
      </c>
      <c r="G30" s="36">
        <f t="shared" si="28"/>
        <v>0</v>
      </c>
      <c r="H30" s="36">
        <f t="shared" si="28"/>
        <v>42</v>
      </c>
      <c r="I30" s="36">
        <f t="shared" si="28"/>
        <v>0</v>
      </c>
      <c r="J30" s="36">
        <f t="shared" si="28"/>
        <v>0</v>
      </c>
      <c r="K30" s="36">
        <f t="shared" si="28"/>
        <v>42</v>
      </c>
      <c r="L30" s="36">
        <f t="shared" si="28"/>
        <v>0</v>
      </c>
      <c r="M30" s="36">
        <f t="shared" si="28"/>
        <v>0</v>
      </c>
      <c r="N30" s="36">
        <f t="shared" si="28"/>
        <v>42</v>
      </c>
      <c r="O30" s="36">
        <f t="shared" si="28"/>
        <v>0</v>
      </c>
      <c r="P30" s="253">
        <f t="shared" si="28"/>
        <v>42</v>
      </c>
      <c r="Q30" s="36">
        <f t="shared" si="28"/>
        <v>42</v>
      </c>
      <c r="R30" s="36">
        <f t="shared" si="28"/>
        <v>0</v>
      </c>
      <c r="S30" s="36">
        <f t="shared" si="28"/>
        <v>42</v>
      </c>
      <c r="T30" s="36">
        <f t="shared" si="28"/>
        <v>0</v>
      </c>
      <c r="U30" s="36">
        <f t="shared" si="28"/>
        <v>42</v>
      </c>
      <c r="V30" s="36">
        <f t="shared" si="28"/>
        <v>0</v>
      </c>
      <c r="W30" s="36">
        <f t="shared" si="28"/>
        <v>42</v>
      </c>
      <c r="X30" s="36">
        <f t="shared" si="28"/>
        <v>42</v>
      </c>
      <c r="Y30" s="36">
        <f t="shared" si="28"/>
        <v>0</v>
      </c>
      <c r="Z30" s="36">
        <f t="shared" si="28"/>
        <v>42</v>
      </c>
      <c r="AA30" s="36">
        <f t="shared" si="28"/>
        <v>0</v>
      </c>
      <c r="AB30" s="36">
        <f t="shared" si="28"/>
        <v>42</v>
      </c>
      <c r="AC30" s="36">
        <f t="shared" si="29"/>
        <v>0</v>
      </c>
      <c r="AD30" s="36">
        <f t="shared" si="29"/>
        <v>42</v>
      </c>
    </row>
    <row r="31" spans="1:30" ht="31.5" outlineLevel="3" x14ac:dyDescent="0.2">
      <c r="A31" s="22" t="s">
        <v>340</v>
      </c>
      <c r="B31" s="22" t="s">
        <v>345</v>
      </c>
      <c r="C31" s="22" t="s">
        <v>12</v>
      </c>
      <c r="D31" s="22"/>
      <c r="E31" s="40" t="s">
        <v>13</v>
      </c>
      <c r="F31" s="36">
        <f t="shared" si="28"/>
        <v>42</v>
      </c>
      <c r="G31" s="36">
        <f t="shared" si="28"/>
        <v>0</v>
      </c>
      <c r="H31" s="36">
        <f t="shared" si="28"/>
        <v>42</v>
      </c>
      <c r="I31" s="36">
        <f t="shared" si="28"/>
        <v>0</v>
      </c>
      <c r="J31" s="36">
        <f t="shared" si="28"/>
        <v>0</v>
      </c>
      <c r="K31" s="36">
        <f t="shared" si="28"/>
        <v>42</v>
      </c>
      <c r="L31" s="36">
        <f t="shared" si="28"/>
        <v>0</v>
      </c>
      <c r="M31" s="36">
        <f t="shared" si="28"/>
        <v>0</v>
      </c>
      <c r="N31" s="36">
        <f t="shared" si="28"/>
        <v>42</v>
      </c>
      <c r="O31" s="36">
        <f t="shared" si="28"/>
        <v>0</v>
      </c>
      <c r="P31" s="253">
        <f t="shared" si="28"/>
        <v>42</v>
      </c>
      <c r="Q31" s="36">
        <f t="shared" si="28"/>
        <v>42</v>
      </c>
      <c r="R31" s="36">
        <f t="shared" si="28"/>
        <v>0</v>
      </c>
      <c r="S31" s="36">
        <f t="shared" si="28"/>
        <v>42</v>
      </c>
      <c r="T31" s="36">
        <f t="shared" si="28"/>
        <v>0</v>
      </c>
      <c r="U31" s="36">
        <f t="shared" si="28"/>
        <v>42</v>
      </c>
      <c r="V31" s="36">
        <f t="shared" si="28"/>
        <v>0</v>
      </c>
      <c r="W31" s="36">
        <f t="shared" si="28"/>
        <v>42</v>
      </c>
      <c r="X31" s="36">
        <f t="shared" si="28"/>
        <v>42</v>
      </c>
      <c r="Y31" s="36">
        <f t="shared" si="28"/>
        <v>0</v>
      </c>
      <c r="Z31" s="36">
        <f t="shared" si="28"/>
        <v>42</v>
      </c>
      <c r="AA31" s="36">
        <f t="shared" si="28"/>
        <v>0</v>
      </c>
      <c r="AB31" s="36">
        <f t="shared" si="28"/>
        <v>42</v>
      </c>
      <c r="AC31" s="36">
        <f t="shared" si="29"/>
        <v>0</v>
      </c>
      <c r="AD31" s="36">
        <f t="shared" si="29"/>
        <v>42</v>
      </c>
    </row>
    <row r="32" spans="1:30" ht="15.75" outlineLevel="7" x14ac:dyDescent="0.2">
      <c r="A32" s="41" t="s">
        <v>340</v>
      </c>
      <c r="B32" s="41" t="s">
        <v>345</v>
      </c>
      <c r="C32" s="41" t="s">
        <v>12</v>
      </c>
      <c r="D32" s="41" t="s">
        <v>6</v>
      </c>
      <c r="E32" s="42" t="s">
        <v>7</v>
      </c>
      <c r="F32" s="32">
        <v>42</v>
      </c>
      <c r="G32" s="32"/>
      <c r="H32" s="32">
        <f>SUM(F32:G32)</f>
        <v>42</v>
      </c>
      <c r="I32" s="32"/>
      <c r="J32" s="32"/>
      <c r="K32" s="32">
        <f>SUM(H32:J32)</f>
        <v>42</v>
      </c>
      <c r="L32" s="32"/>
      <c r="M32" s="32"/>
      <c r="N32" s="32">
        <f>SUM(K32:M32)</f>
        <v>42</v>
      </c>
      <c r="O32" s="32"/>
      <c r="P32" s="252">
        <f>SUM(N32:O32)</f>
        <v>42</v>
      </c>
      <c r="Q32" s="34">
        <v>42</v>
      </c>
      <c r="R32" s="32"/>
      <c r="S32" s="32">
        <f>SUM(Q32:R32)</f>
        <v>42</v>
      </c>
      <c r="T32" s="32"/>
      <c r="U32" s="32">
        <f>SUM(S32:T32)</f>
        <v>42</v>
      </c>
      <c r="V32" s="32"/>
      <c r="W32" s="32">
        <f>SUM(U32:V32)</f>
        <v>42</v>
      </c>
      <c r="X32" s="34">
        <v>42</v>
      </c>
      <c r="Y32" s="32"/>
      <c r="Z32" s="32">
        <f>SUM(X32:Y32)</f>
        <v>42</v>
      </c>
      <c r="AA32" s="32"/>
      <c r="AB32" s="32">
        <f>SUM(Z32:AA32)</f>
        <v>42</v>
      </c>
      <c r="AC32" s="32"/>
      <c r="AD32" s="32">
        <f>SUM(AB32:AC32)</f>
        <v>42</v>
      </c>
    </row>
    <row r="33" spans="1:30" ht="15.75" outlineLevel="7" x14ac:dyDescent="0.2">
      <c r="A33" s="22" t="s">
        <v>340</v>
      </c>
      <c r="B33" s="22" t="s">
        <v>347</v>
      </c>
      <c r="C33" s="41"/>
      <c r="D33" s="41"/>
      <c r="E33" s="85" t="s">
        <v>348</v>
      </c>
      <c r="F33" s="36">
        <f t="shared" ref="F33:AC36" si="30">F34</f>
        <v>70</v>
      </c>
      <c r="G33" s="36">
        <f t="shared" si="30"/>
        <v>0</v>
      </c>
      <c r="H33" s="36">
        <f t="shared" si="30"/>
        <v>70</v>
      </c>
      <c r="I33" s="36">
        <f t="shared" si="30"/>
        <v>0</v>
      </c>
      <c r="J33" s="36">
        <f t="shared" si="30"/>
        <v>0</v>
      </c>
      <c r="K33" s="36">
        <f t="shared" si="30"/>
        <v>70</v>
      </c>
      <c r="L33" s="36">
        <f t="shared" si="30"/>
        <v>0</v>
      </c>
      <c r="M33" s="36">
        <f t="shared" si="30"/>
        <v>0</v>
      </c>
      <c r="N33" s="36">
        <f t="shared" si="30"/>
        <v>70</v>
      </c>
      <c r="O33" s="36">
        <f t="shared" si="30"/>
        <v>0</v>
      </c>
      <c r="P33" s="253">
        <f t="shared" si="30"/>
        <v>70</v>
      </c>
      <c r="Q33" s="36">
        <f t="shared" si="30"/>
        <v>70</v>
      </c>
      <c r="R33" s="36">
        <f t="shared" si="30"/>
        <v>0</v>
      </c>
      <c r="S33" s="36">
        <f t="shared" si="30"/>
        <v>70</v>
      </c>
      <c r="T33" s="36">
        <f t="shared" si="30"/>
        <v>0</v>
      </c>
      <c r="U33" s="36">
        <f t="shared" si="30"/>
        <v>70</v>
      </c>
      <c r="V33" s="36">
        <f t="shared" si="30"/>
        <v>0</v>
      </c>
      <c r="W33" s="36">
        <f t="shared" si="30"/>
        <v>70</v>
      </c>
      <c r="X33" s="36">
        <f t="shared" si="30"/>
        <v>70</v>
      </c>
      <c r="Y33" s="36">
        <f t="shared" si="30"/>
        <v>0</v>
      </c>
      <c r="Z33" s="36">
        <f t="shared" si="30"/>
        <v>70</v>
      </c>
      <c r="AA33" s="36">
        <f t="shared" si="30"/>
        <v>0</v>
      </c>
      <c r="AB33" s="36">
        <f t="shared" si="30"/>
        <v>70</v>
      </c>
      <c r="AC33" s="36">
        <f t="shared" si="30"/>
        <v>0</v>
      </c>
      <c r="AD33" s="36">
        <f t="shared" ref="AC33:AD36" si="31">AD34</f>
        <v>70</v>
      </c>
    </row>
    <row r="34" spans="1:30" ht="15.75" outlineLevel="1" x14ac:dyDescent="0.2">
      <c r="A34" s="22" t="s">
        <v>340</v>
      </c>
      <c r="B34" s="22" t="s">
        <v>349</v>
      </c>
      <c r="C34" s="22"/>
      <c r="D34" s="22"/>
      <c r="E34" s="40" t="s">
        <v>350</v>
      </c>
      <c r="F34" s="36">
        <f t="shared" si="30"/>
        <v>70</v>
      </c>
      <c r="G34" s="36">
        <f t="shared" si="30"/>
        <v>0</v>
      </c>
      <c r="H34" s="36">
        <f t="shared" si="30"/>
        <v>70</v>
      </c>
      <c r="I34" s="36">
        <f t="shared" si="30"/>
        <v>0</v>
      </c>
      <c r="J34" s="36">
        <f t="shared" si="30"/>
        <v>0</v>
      </c>
      <c r="K34" s="36">
        <f t="shared" si="30"/>
        <v>70</v>
      </c>
      <c r="L34" s="36">
        <f t="shared" si="30"/>
        <v>0</v>
      </c>
      <c r="M34" s="36">
        <f t="shared" si="30"/>
        <v>0</v>
      </c>
      <c r="N34" s="36">
        <f t="shared" si="30"/>
        <v>70</v>
      </c>
      <c r="O34" s="36">
        <f t="shared" si="30"/>
        <v>0</v>
      </c>
      <c r="P34" s="253">
        <f t="shared" si="30"/>
        <v>70</v>
      </c>
      <c r="Q34" s="36">
        <f t="shared" si="30"/>
        <v>70</v>
      </c>
      <c r="R34" s="36">
        <f t="shared" si="30"/>
        <v>0</v>
      </c>
      <c r="S34" s="36">
        <f t="shared" si="30"/>
        <v>70</v>
      </c>
      <c r="T34" s="36">
        <f t="shared" si="30"/>
        <v>0</v>
      </c>
      <c r="U34" s="36">
        <f t="shared" si="30"/>
        <v>70</v>
      </c>
      <c r="V34" s="36">
        <f t="shared" si="30"/>
        <v>0</v>
      </c>
      <c r="W34" s="36">
        <f t="shared" si="30"/>
        <v>70</v>
      </c>
      <c r="X34" s="36">
        <f t="shared" si="30"/>
        <v>70</v>
      </c>
      <c r="Y34" s="36">
        <f t="shared" si="30"/>
        <v>0</v>
      </c>
      <c r="Z34" s="36">
        <f t="shared" si="30"/>
        <v>70</v>
      </c>
      <c r="AA34" s="36">
        <f t="shared" si="30"/>
        <v>0</v>
      </c>
      <c r="AB34" s="36">
        <f t="shared" si="30"/>
        <v>70</v>
      </c>
      <c r="AC34" s="36">
        <f t="shared" si="31"/>
        <v>0</v>
      </c>
      <c r="AD34" s="36">
        <f t="shared" si="31"/>
        <v>70</v>
      </c>
    </row>
    <row r="35" spans="1:30" ht="15.75" outlineLevel="2" x14ac:dyDescent="0.2">
      <c r="A35" s="22" t="s">
        <v>340</v>
      </c>
      <c r="B35" s="22" t="s">
        <v>349</v>
      </c>
      <c r="C35" s="22" t="s">
        <v>0</v>
      </c>
      <c r="D35" s="22"/>
      <c r="E35" s="40" t="s">
        <v>1</v>
      </c>
      <c r="F35" s="36">
        <f t="shared" si="30"/>
        <v>70</v>
      </c>
      <c r="G35" s="36">
        <f t="shared" si="30"/>
        <v>0</v>
      </c>
      <c r="H35" s="36">
        <f t="shared" si="30"/>
        <v>70</v>
      </c>
      <c r="I35" s="36">
        <f t="shared" si="30"/>
        <v>0</v>
      </c>
      <c r="J35" s="36">
        <f t="shared" si="30"/>
        <v>0</v>
      </c>
      <c r="K35" s="36">
        <f t="shared" si="30"/>
        <v>70</v>
      </c>
      <c r="L35" s="36">
        <f t="shared" si="30"/>
        <v>0</v>
      </c>
      <c r="M35" s="36">
        <f t="shared" si="30"/>
        <v>0</v>
      </c>
      <c r="N35" s="36">
        <f t="shared" si="30"/>
        <v>70</v>
      </c>
      <c r="O35" s="36">
        <f t="shared" si="30"/>
        <v>0</v>
      </c>
      <c r="P35" s="253">
        <f t="shared" si="30"/>
        <v>70</v>
      </c>
      <c r="Q35" s="36">
        <f t="shared" si="30"/>
        <v>70</v>
      </c>
      <c r="R35" s="36">
        <f t="shared" si="30"/>
        <v>0</v>
      </c>
      <c r="S35" s="36">
        <f t="shared" si="30"/>
        <v>70</v>
      </c>
      <c r="T35" s="36">
        <f t="shared" si="30"/>
        <v>0</v>
      </c>
      <c r="U35" s="36">
        <f t="shared" si="30"/>
        <v>70</v>
      </c>
      <c r="V35" s="36">
        <f t="shared" si="30"/>
        <v>0</v>
      </c>
      <c r="W35" s="36">
        <f t="shared" si="30"/>
        <v>70</v>
      </c>
      <c r="X35" s="36">
        <f t="shared" si="30"/>
        <v>70</v>
      </c>
      <c r="Y35" s="36">
        <f t="shared" si="30"/>
        <v>0</v>
      </c>
      <c r="Z35" s="36">
        <f t="shared" si="30"/>
        <v>70</v>
      </c>
      <c r="AA35" s="36">
        <f t="shared" si="30"/>
        <v>0</v>
      </c>
      <c r="AB35" s="36">
        <f t="shared" si="30"/>
        <v>70</v>
      </c>
      <c r="AC35" s="36">
        <f t="shared" si="31"/>
        <v>0</v>
      </c>
      <c r="AD35" s="36">
        <f t="shared" si="31"/>
        <v>70</v>
      </c>
    </row>
    <row r="36" spans="1:30" ht="15.75" outlineLevel="3" x14ac:dyDescent="0.2">
      <c r="A36" s="22" t="s">
        <v>340</v>
      </c>
      <c r="B36" s="22" t="s">
        <v>349</v>
      </c>
      <c r="C36" s="22" t="s">
        <v>5</v>
      </c>
      <c r="D36" s="22"/>
      <c r="E36" s="40" t="s">
        <v>28</v>
      </c>
      <c r="F36" s="36">
        <f t="shared" si="30"/>
        <v>70</v>
      </c>
      <c r="G36" s="36">
        <f t="shared" si="30"/>
        <v>0</v>
      </c>
      <c r="H36" s="36">
        <f t="shared" si="30"/>
        <v>70</v>
      </c>
      <c r="I36" s="36">
        <f t="shared" si="30"/>
        <v>0</v>
      </c>
      <c r="J36" s="36">
        <f t="shared" si="30"/>
        <v>0</v>
      </c>
      <c r="K36" s="36">
        <f t="shared" si="30"/>
        <v>70</v>
      </c>
      <c r="L36" s="36">
        <f t="shared" si="30"/>
        <v>0</v>
      </c>
      <c r="M36" s="36">
        <f t="shared" si="30"/>
        <v>0</v>
      </c>
      <c r="N36" s="36">
        <f t="shared" si="30"/>
        <v>70</v>
      </c>
      <c r="O36" s="36">
        <f t="shared" si="30"/>
        <v>0</v>
      </c>
      <c r="P36" s="253">
        <f t="shared" si="30"/>
        <v>70</v>
      </c>
      <c r="Q36" s="36">
        <f t="shared" si="30"/>
        <v>70</v>
      </c>
      <c r="R36" s="36">
        <f t="shared" si="30"/>
        <v>0</v>
      </c>
      <c r="S36" s="36">
        <f t="shared" si="30"/>
        <v>70</v>
      </c>
      <c r="T36" s="36">
        <f t="shared" si="30"/>
        <v>0</v>
      </c>
      <c r="U36" s="36">
        <f t="shared" si="30"/>
        <v>70</v>
      </c>
      <c r="V36" s="36">
        <f t="shared" si="30"/>
        <v>0</v>
      </c>
      <c r="W36" s="36">
        <f t="shared" si="30"/>
        <v>70</v>
      </c>
      <c r="X36" s="36">
        <f t="shared" si="30"/>
        <v>70</v>
      </c>
      <c r="Y36" s="36">
        <f t="shared" si="30"/>
        <v>0</v>
      </c>
      <c r="Z36" s="36">
        <f t="shared" si="30"/>
        <v>70</v>
      </c>
      <c r="AA36" s="36">
        <f t="shared" si="30"/>
        <v>0</v>
      </c>
      <c r="AB36" s="36">
        <f t="shared" si="30"/>
        <v>70</v>
      </c>
      <c r="AC36" s="36">
        <f t="shared" si="31"/>
        <v>0</v>
      </c>
      <c r="AD36" s="36">
        <f t="shared" si="31"/>
        <v>70</v>
      </c>
    </row>
    <row r="37" spans="1:30" ht="15.75" outlineLevel="7" x14ac:dyDescent="0.2">
      <c r="A37" s="41" t="s">
        <v>340</v>
      </c>
      <c r="B37" s="41" t="s">
        <v>349</v>
      </c>
      <c r="C37" s="41" t="s">
        <v>5</v>
      </c>
      <c r="D37" s="41" t="s">
        <v>6</v>
      </c>
      <c r="E37" s="42" t="s">
        <v>7</v>
      </c>
      <c r="F37" s="32">
        <v>70</v>
      </c>
      <c r="G37" s="32"/>
      <c r="H37" s="32">
        <f>SUM(F37:G37)</f>
        <v>70</v>
      </c>
      <c r="I37" s="32"/>
      <c r="J37" s="32"/>
      <c r="K37" s="32">
        <f>SUM(H37:J37)</f>
        <v>70</v>
      </c>
      <c r="L37" s="32"/>
      <c r="M37" s="32"/>
      <c r="N37" s="32">
        <f>SUM(K37:M37)</f>
        <v>70</v>
      </c>
      <c r="O37" s="32"/>
      <c r="P37" s="252">
        <f>SUM(N37:O37)</f>
        <v>70</v>
      </c>
      <c r="Q37" s="34">
        <v>70</v>
      </c>
      <c r="R37" s="32"/>
      <c r="S37" s="32">
        <f>SUM(Q37:R37)</f>
        <v>70</v>
      </c>
      <c r="T37" s="32"/>
      <c r="U37" s="32">
        <f>SUM(S37:T37)</f>
        <v>70</v>
      </c>
      <c r="V37" s="32"/>
      <c r="W37" s="32">
        <f>SUM(U37:V37)</f>
        <v>70</v>
      </c>
      <c r="X37" s="34">
        <v>70</v>
      </c>
      <c r="Y37" s="32"/>
      <c r="Z37" s="32">
        <f>SUM(X37:Y37)</f>
        <v>70</v>
      </c>
      <c r="AA37" s="32"/>
      <c r="AB37" s="32">
        <f>SUM(Z37:AA37)</f>
        <v>70</v>
      </c>
      <c r="AC37" s="32"/>
      <c r="AD37" s="32">
        <f>SUM(AB37:AC37)</f>
        <v>70</v>
      </c>
    </row>
    <row r="38" spans="1:30" ht="15.75" outlineLevel="7" x14ac:dyDescent="0.2">
      <c r="A38" s="41"/>
      <c r="B38" s="41"/>
      <c r="C38" s="41"/>
      <c r="D38" s="41"/>
      <c r="E38" s="4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25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5.75" x14ac:dyDescent="0.2">
      <c r="A39" s="22" t="s">
        <v>351</v>
      </c>
      <c r="B39" s="22"/>
      <c r="C39" s="22"/>
      <c r="D39" s="22"/>
      <c r="E39" s="40" t="s">
        <v>674</v>
      </c>
      <c r="F39" s="36">
        <f>F40+F54</f>
        <v>11619.699999999999</v>
      </c>
      <c r="G39" s="36">
        <f t="shared" ref="G39:N39" si="32">G40+G54</f>
        <v>0</v>
      </c>
      <c r="H39" s="36">
        <f t="shared" si="32"/>
        <v>11619.699999999999</v>
      </c>
      <c r="I39" s="36">
        <f t="shared" si="32"/>
        <v>0</v>
      </c>
      <c r="J39" s="36">
        <f t="shared" si="32"/>
        <v>0</v>
      </c>
      <c r="K39" s="36">
        <f t="shared" si="32"/>
        <v>11619.699999999999</v>
      </c>
      <c r="L39" s="36">
        <f t="shared" si="32"/>
        <v>0</v>
      </c>
      <c r="M39" s="36">
        <f t="shared" si="32"/>
        <v>0</v>
      </c>
      <c r="N39" s="36">
        <f t="shared" si="32"/>
        <v>11619.699999999999</v>
      </c>
      <c r="O39" s="36">
        <f t="shared" ref="O39:P39" si="33">O40+O54</f>
        <v>-2734.5</v>
      </c>
      <c r="P39" s="253">
        <f t="shared" si="33"/>
        <v>8885.2000000000007</v>
      </c>
      <c r="Q39" s="36">
        <f>Q40+Q54</f>
        <v>11619.699999999999</v>
      </c>
      <c r="R39" s="36">
        <f t="shared" ref="R39:U39" si="34">R40+R54</f>
        <v>0</v>
      </c>
      <c r="S39" s="36">
        <f t="shared" si="34"/>
        <v>11619.699999999999</v>
      </c>
      <c r="T39" s="36">
        <f t="shared" si="34"/>
        <v>0</v>
      </c>
      <c r="U39" s="36">
        <f t="shared" si="34"/>
        <v>11619.699999999999</v>
      </c>
      <c r="V39" s="36">
        <f t="shared" ref="V39:W39" si="35">V40+V54</f>
        <v>0</v>
      </c>
      <c r="W39" s="36">
        <f t="shared" si="35"/>
        <v>11619.699999999999</v>
      </c>
      <c r="X39" s="36">
        <f>X40+X54</f>
        <v>11619.699999999999</v>
      </c>
      <c r="Y39" s="36">
        <f t="shared" ref="Y39:AB39" si="36">Y40+Y54</f>
        <v>0</v>
      </c>
      <c r="Z39" s="36">
        <f t="shared" si="36"/>
        <v>11619.699999999999</v>
      </c>
      <c r="AA39" s="36">
        <f t="shared" si="36"/>
        <v>0</v>
      </c>
      <c r="AB39" s="36">
        <f t="shared" si="36"/>
        <v>11619.699999999999</v>
      </c>
      <c r="AC39" s="36">
        <f t="shared" ref="AC39:AD39" si="37">AC40+AC54</f>
        <v>0</v>
      </c>
      <c r="AD39" s="36">
        <f t="shared" si="37"/>
        <v>11619.699999999999</v>
      </c>
    </row>
    <row r="40" spans="1:30" ht="15.75" x14ac:dyDescent="0.2">
      <c r="A40" s="22" t="s">
        <v>351</v>
      </c>
      <c r="B40" s="22" t="s">
        <v>341</v>
      </c>
      <c r="C40" s="22"/>
      <c r="D40" s="22"/>
      <c r="E40" s="85" t="s">
        <v>342</v>
      </c>
      <c r="F40" s="36">
        <f>F41+F50</f>
        <v>11587.699999999999</v>
      </c>
      <c r="G40" s="36">
        <f t="shared" ref="G40:N40" si="38">G41+G50</f>
        <v>0</v>
      </c>
      <c r="H40" s="36">
        <f t="shared" si="38"/>
        <v>11587.699999999999</v>
      </c>
      <c r="I40" s="36">
        <f t="shared" si="38"/>
        <v>0</v>
      </c>
      <c r="J40" s="36">
        <f t="shared" si="38"/>
        <v>0</v>
      </c>
      <c r="K40" s="36">
        <f t="shared" si="38"/>
        <v>11587.699999999999</v>
      </c>
      <c r="L40" s="36">
        <f t="shared" si="38"/>
        <v>0</v>
      </c>
      <c r="M40" s="36">
        <f t="shared" si="38"/>
        <v>0</v>
      </c>
      <c r="N40" s="36">
        <f t="shared" si="38"/>
        <v>11587.699999999999</v>
      </c>
      <c r="O40" s="36">
        <f t="shared" ref="O40:P40" si="39">O41+O50</f>
        <v>-2730</v>
      </c>
      <c r="P40" s="253">
        <f t="shared" si="39"/>
        <v>8857.7000000000007</v>
      </c>
      <c r="Q40" s="36">
        <f>Q41+Q50</f>
        <v>11587.699999999999</v>
      </c>
      <c r="R40" s="36">
        <f t="shared" ref="R40:U40" si="40">R41+R50</f>
        <v>0</v>
      </c>
      <c r="S40" s="36">
        <f t="shared" si="40"/>
        <v>11587.699999999999</v>
      </c>
      <c r="T40" s="36">
        <f t="shared" si="40"/>
        <v>0</v>
      </c>
      <c r="U40" s="36">
        <f t="shared" si="40"/>
        <v>11587.699999999999</v>
      </c>
      <c r="V40" s="36">
        <f t="shared" ref="V40:W40" si="41">V41+V50</f>
        <v>0</v>
      </c>
      <c r="W40" s="36">
        <f t="shared" si="41"/>
        <v>11587.699999999999</v>
      </c>
      <c r="X40" s="36">
        <f>X41+X50</f>
        <v>11587.699999999999</v>
      </c>
      <c r="Y40" s="36">
        <f t="shared" ref="Y40:AB40" si="42">Y41+Y50</f>
        <v>0</v>
      </c>
      <c r="Z40" s="36">
        <f t="shared" si="42"/>
        <v>11587.699999999999</v>
      </c>
      <c r="AA40" s="36">
        <f t="shared" si="42"/>
        <v>0</v>
      </c>
      <c r="AB40" s="36">
        <f t="shared" si="42"/>
        <v>11587.699999999999</v>
      </c>
      <c r="AC40" s="36">
        <f t="shared" ref="AC40:AD40" si="43">AC41+AC50</f>
        <v>0</v>
      </c>
      <c r="AD40" s="36">
        <f t="shared" si="43"/>
        <v>11587.699999999999</v>
      </c>
    </row>
    <row r="41" spans="1:30" ht="31.5" outlineLevel="1" x14ac:dyDescent="0.2">
      <c r="A41" s="22" t="s">
        <v>351</v>
      </c>
      <c r="B41" s="22" t="s">
        <v>352</v>
      </c>
      <c r="C41" s="22"/>
      <c r="D41" s="22"/>
      <c r="E41" s="40" t="s">
        <v>353</v>
      </c>
      <c r="F41" s="36">
        <f t="shared" ref="F41:AD41" si="44">F42</f>
        <v>10534.699999999999</v>
      </c>
      <c r="G41" s="36">
        <f t="shared" si="44"/>
        <v>0</v>
      </c>
      <c r="H41" s="36">
        <f t="shared" si="44"/>
        <v>10534.699999999999</v>
      </c>
      <c r="I41" s="36">
        <f t="shared" si="44"/>
        <v>0</v>
      </c>
      <c r="J41" s="36">
        <f t="shared" si="44"/>
        <v>0</v>
      </c>
      <c r="K41" s="36">
        <f t="shared" si="44"/>
        <v>10534.699999999999</v>
      </c>
      <c r="L41" s="36">
        <f t="shared" si="44"/>
        <v>0</v>
      </c>
      <c r="M41" s="36">
        <f t="shared" si="44"/>
        <v>0</v>
      </c>
      <c r="N41" s="36">
        <f t="shared" si="44"/>
        <v>10534.699999999999</v>
      </c>
      <c r="O41" s="36">
        <f t="shared" si="44"/>
        <v>-2730</v>
      </c>
      <c r="P41" s="253">
        <f t="shared" si="44"/>
        <v>7804.7</v>
      </c>
      <c r="Q41" s="36">
        <f t="shared" si="44"/>
        <v>10534.699999999999</v>
      </c>
      <c r="R41" s="36">
        <f t="shared" si="44"/>
        <v>0</v>
      </c>
      <c r="S41" s="36">
        <f t="shared" si="44"/>
        <v>10534.699999999999</v>
      </c>
      <c r="T41" s="36">
        <f t="shared" si="44"/>
        <v>0</v>
      </c>
      <c r="U41" s="36">
        <f t="shared" si="44"/>
        <v>10534.699999999999</v>
      </c>
      <c r="V41" s="36">
        <f t="shared" si="44"/>
        <v>0</v>
      </c>
      <c r="W41" s="36">
        <f t="shared" si="44"/>
        <v>10534.699999999999</v>
      </c>
      <c r="X41" s="36">
        <f t="shared" si="44"/>
        <v>10534.699999999999</v>
      </c>
      <c r="Y41" s="36">
        <f t="shared" si="44"/>
        <v>0</v>
      </c>
      <c r="Z41" s="36">
        <f t="shared" si="44"/>
        <v>10534.699999999999</v>
      </c>
      <c r="AA41" s="36">
        <f t="shared" si="44"/>
        <v>0</v>
      </c>
      <c r="AB41" s="36">
        <f t="shared" si="44"/>
        <v>10534.699999999999</v>
      </c>
      <c r="AC41" s="36">
        <f t="shared" si="44"/>
        <v>0</v>
      </c>
      <c r="AD41" s="36">
        <f t="shared" si="44"/>
        <v>10534.699999999999</v>
      </c>
    </row>
    <row r="42" spans="1:30" ht="15.75" outlineLevel="2" x14ac:dyDescent="0.2">
      <c r="A42" s="22" t="s">
        <v>351</v>
      </c>
      <c r="B42" s="22" t="s">
        <v>352</v>
      </c>
      <c r="C42" s="22" t="s">
        <v>0</v>
      </c>
      <c r="D42" s="22"/>
      <c r="E42" s="40" t="s">
        <v>1</v>
      </c>
      <c r="F42" s="36">
        <f>F43+F46+F48</f>
        <v>10534.699999999999</v>
      </c>
      <c r="G42" s="36">
        <f t="shared" ref="G42:N42" si="45">G43+G46+G48</f>
        <v>0</v>
      </c>
      <c r="H42" s="36">
        <f t="shared" si="45"/>
        <v>10534.699999999999</v>
      </c>
      <c r="I42" s="36">
        <f t="shared" si="45"/>
        <v>0</v>
      </c>
      <c r="J42" s="36">
        <f t="shared" si="45"/>
        <v>0</v>
      </c>
      <c r="K42" s="36">
        <f t="shared" si="45"/>
        <v>10534.699999999999</v>
      </c>
      <c r="L42" s="36">
        <f t="shared" si="45"/>
        <v>0</v>
      </c>
      <c r="M42" s="36">
        <f t="shared" si="45"/>
        <v>0</v>
      </c>
      <c r="N42" s="36">
        <f t="shared" si="45"/>
        <v>10534.699999999999</v>
      </c>
      <c r="O42" s="36">
        <f>O43+O46+O48</f>
        <v>-2730</v>
      </c>
      <c r="P42" s="253">
        <f t="shared" ref="P42" si="46">P43+P46+P48</f>
        <v>7804.7</v>
      </c>
      <c r="Q42" s="36">
        <f>Q43+Q46+Q48</f>
        <v>10534.699999999999</v>
      </c>
      <c r="R42" s="36">
        <f t="shared" ref="R42:U42" si="47">R43+R46+R48</f>
        <v>0</v>
      </c>
      <c r="S42" s="36">
        <f t="shared" si="47"/>
        <v>10534.699999999999</v>
      </c>
      <c r="T42" s="36">
        <f t="shared" si="47"/>
        <v>0</v>
      </c>
      <c r="U42" s="36">
        <f t="shared" si="47"/>
        <v>10534.699999999999</v>
      </c>
      <c r="V42" s="36">
        <f t="shared" ref="V42:W42" si="48">V43+V46+V48</f>
        <v>0</v>
      </c>
      <c r="W42" s="36">
        <f t="shared" si="48"/>
        <v>10534.699999999999</v>
      </c>
      <c r="X42" s="36">
        <f>X43+X46+X48</f>
        <v>10534.699999999999</v>
      </c>
      <c r="Y42" s="36">
        <f t="shared" ref="Y42:AB42" si="49">Y43+Y46+Y48</f>
        <v>0</v>
      </c>
      <c r="Z42" s="36">
        <f t="shared" si="49"/>
        <v>10534.699999999999</v>
      </c>
      <c r="AA42" s="36">
        <f t="shared" si="49"/>
        <v>0</v>
      </c>
      <c r="AB42" s="36">
        <f t="shared" si="49"/>
        <v>10534.699999999999</v>
      </c>
      <c r="AC42" s="36">
        <f t="shared" ref="AC42:AD42" si="50">AC43+AC46+AC48</f>
        <v>0</v>
      </c>
      <c r="AD42" s="36">
        <f t="shared" si="50"/>
        <v>10534.699999999999</v>
      </c>
    </row>
    <row r="43" spans="1:30" ht="15.75" outlineLevel="3" x14ac:dyDescent="0.2">
      <c r="A43" s="22" t="s">
        <v>351</v>
      </c>
      <c r="B43" s="22" t="s">
        <v>352</v>
      </c>
      <c r="C43" s="22" t="s">
        <v>5</v>
      </c>
      <c r="D43" s="22"/>
      <c r="E43" s="40" t="s">
        <v>28</v>
      </c>
      <c r="F43" s="36">
        <f t="shared" ref="F43:AB43" si="51">F44+F45</f>
        <v>5800.7</v>
      </c>
      <c r="G43" s="36">
        <f t="shared" si="51"/>
        <v>0</v>
      </c>
      <c r="H43" s="36">
        <f t="shared" si="51"/>
        <v>5800.7</v>
      </c>
      <c r="I43" s="36">
        <f t="shared" si="51"/>
        <v>0</v>
      </c>
      <c r="J43" s="36">
        <f t="shared" si="51"/>
        <v>0</v>
      </c>
      <c r="K43" s="36">
        <f t="shared" si="51"/>
        <v>5800.7</v>
      </c>
      <c r="L43" s="36">
        <f t="shared" si="51"/>
        <v>0</v>
      </c>
      <c r="M43" s="36">
        <f t="shared" si="51"/>
        <v>0</v>
      </c>
      <c r="N43" s="36">
        <f t="shared" si="51"/>
        <v>5800.7</v>
      </c>
      <c r="O43" s="36">
        <f t="shared" ref="O43:P43" si="52">O44+O45</f>
        <v>0</v>
      </c>
      <c r="P43" s="253">
        <f t="shared" si="52"/>
        <v>5800.7</v>
      </c>
      <c r="Q43" s="36">
        <f t="shared" si="51"/>
        <v>5800.7</v>
      </c>
      <c r="R43" s="36">
        <f t="shared" si="51"/>
        <v>0</v>
      </c>
      <c r="S43" s="36">
        <f t="shared" si="51"/>
        <v>5800.7</v>
      </c>
      <c r="T43" s="36">
        <f t="shared" si="51"/>
        <v>0</v>
      </c>
      <c r="U43" s="36">
        <f t="shared" si="51"/>
        <v>5800.7</v>
      </c>
      <c r="V43" s="36">
        <f t="shared" ref="V43:W43" si="53">V44+V45</f>
        <v>0</v>
      </c>
      <c r="W43" s="36">
        <f t="shared" si="53"/>
        <v>5800.7</v>
      </c>
      <c r="X43" s="36">
        <f t="shared" si="51"/>
        <v>5800.7</v>
      </c>
      <c r="Y43" s="36">
        <f t="shared" si="51"/>
        <v>0</v>
      </c>
      <c r="Z43" s="36">
        <f t="shared" si="51"/>
        <v>5800.7</v>
      </c>
      <c r="AA43" s="36">
        <f t="shared" si="51"/>
        <v>0</v>
      </c>
      <c r="AB43" s="36">
        <f t="shared" si="51"/>
        <v>5800.7</v>
      </c>
      <c r="AC43" s="36">
        <f t="shared" ref="AC43:AD43" si="54">AC44+AC45</f>
        <v>0</v>
      </c>
      <c r="AD43" s="36">
        <f t="shared" si="54"/>
        <v>5800.7</v>
      </c>
    </row>
    <row r="44" spans="1:30" ht="31.5" outlineLevel="7" x14ac:dyDescent="0.2">
      <c r="A44" s="41" t="s">
        <v>351</v>
      </c>
      <c r="B44" s="41" t="s">
        <v>352</v>
      </c>
      <c r="C44" s="41" t="s">
        <v>5</v>
      </c>
      <c r="D44" s="41" t="s">
        <v>3</v>
      </c>
      <c r="E44" s="42" t="s">
        <v>4</v>
      </c>
      <c r="F44" s="32">
        <v>4871.3999999999996</v>
      </c>
      <c r="G44" s="32"/>
      <c r="H44" s="32">
        <f t="shared" ref="H44:H45" si="55">SUM(F44:G44)</f>
        <v>4871.3999999999996</v>
      </c>
      <c r="I44" s="32"/>
      <c r="J44" s="32"/>
      <c r="K44" s="32">
        <f t="shared" ref="K44:K45" si="56">SUM(H44:J44)</f>
        <v>4871.3999999999996</v>
      </c>
      <c r="L44" s="32"/>
      <c r="M44" s="32"/>
      <c r="N44" s="32">
        <f t="shared" ref="N44:N45" si="57">SUM(K44:M44)</f>
        <v>4871.3999999999996</v>
      </c>
      <c r="O44" s="32"/>
      <c r="P44" s="252">
        <f>SUM(N44:O44)</f>
        <v>4871.3999999999996</v>
      </c>
      <c r="Q44" s="34">
        <v>4871.3999999999996</v>
      </c>
      <c r="R44" s="32"/>
      <c r="S44" s="32">
        <f t="shared" ref="S44:S45" si="58">SUM(Q44:R44)</f>
        <v>4871.3999999999996</v>
      </c>
      <c r="T44" s="32"/>
      <c r="U44" s="32">
        <f t="shared" ref="U44:U45" si="59">SUM(S44:T44)</f>
        <v>4871.3999999999996</v>
      </c>
      <c r="V44" s="32"/>
      <c r="W44" s="32">
        <f t="shared" ref="W44:W45" si="60">SUM(U44:V44)</f>
        <v>4871.3999999999996</v>
      </c>
      <c r="X44" s="34">
        <v>4871.3999999999996</v>
      </c>
      <c r="Y44" s="32"/>
      <c r="Z44" s="32">
        <f t="shared" ref="Z44:Z45" si="61">SUM(X44:Y44)</f>
        <v>4871.3999999999996</v>
      </c>
      <c r="AA44" s="32"/>
      <c r="AB44" s="32">
        <f t="shared" ref="AB44:AB45" si="62">SUM(Z44:AA44)</f>
        <v>4871.3999999999996</v>
      </c>
      <c r="AC44" s="32"/>
      <c r="AD44" s="32">
        <f t="shared" ref="AD44:AD45" si="63">SUM(AB44:AC44)</f>
        <v>4871.3999999999996</v>
      </c>
    </row>
    <row r="45" spans="1:30" ht="15.75" outlineLevel="7" x14ac:dyDescent="0.2">
      <c r="A45" s="41" t="s">
        <v>351</v>
      </c>
      <c r="B45" s="41" t="s">
        <v>352</v>
      </c>
      <c r="C45" s="41" t="s">
        <v>5</v>
      </c>
      <c r="D45" s="41" t="s">
        <v>6</v>
      </c>
      <c r="E45" s="42" t="s">
        <v>7</v>
      </c>
      <c r="F45" s="32">
        <v>929.3</v>
      </c>
      <c r="G45" s="32"/>
      <c r="H45" s="32">
        <f t="shared" si="55"/>
        <v>929.3</v>
      </c>
      <c r="I45" s="32"/>
      <c r="J45" s="32"/>
      <c r="K45" s="32">
        <f t="shared" si="56"/>
        <v>929.3</v>
      </c>
      <c r="L45" s="32"/>
      <c r="M45" s="32"/>
      <c r="N45" s="32">
        <f t="shared" si="57"/>
        <v>929.3</v>
      </c>
      <c r="O45" s="32"/>
      <c r="P45" s="252">
        <f>SUM(N45:O45)</f>
        <v>929.3</v>
      </c>
      <c r="Q45" s="34">
        <v>929.3</v>
      </c>
      <c r="R45" s="32"/>
      <c r="S45" s="32">
        <f t="shared" si="58"/>
        <v>929.3</v>
      </c>
      <c r="T45" s="32"/>
      <c r="U45" s="32">
        <f t="shared" si="59"/>
        <v>929.3</v>
      </c>
      <c r="V45" s="32"/>
      <c r="W45" s="32">
        <f t="shared" si="60"/>
        <v>929.3</v>
      </c>
      <c r="X45" s="34">
        <v>929.3</v>
      </c>
      <c r="Y45" s="32"/>
      <c r="Z45" s="32">
        <f t="shared" si="61"/>
        <v>929.3</v>
      </c>
      <c r="AA45" s="32"/>
      <c r="AB45" s="32">
        <f t="shared" si="62"/>
        <v>929.3</v>
      </c>
      <c r="AC45" s="32"/>
      <c r="AD45" s="32">
        <f t="shared" si="63"/>
        <v>929.3</v>
      </c>
    </row>
    <row r="46" spans="1:30" ht="15.75" outlineLevel="3" x14ac:dyDescent="0.2">
      <c r="A46" s="22" t="s">
        <v>351</v>
      </c>
      <c r="B46" s="22" t="s">
        <v>352</v>
      </c>
      <c r="C46" s="22" t="s">
        <v>16</v>
      </c>
      <c r="D46" s="22"/>
      <c r="E46" s="40" t="s">
        <v>17</v>
      </c>
      <c r="F46" s="36">
        <f t="shared" ref="F46:AD46" si="64">F47</f>
        <v>4628.3999999999996</v>
      </c>
      <c r="G46" s="36">
        <f t="shared" si="64"/>
        <v>0</v>
      </c>
      <c r="H46" s="36">
        <f t="shared" si="64"/>
        <v>4628.3999999999996</v>
      </c>
      <c r="I46" s="36">
        <f t="shared" si="64"/>
        <v>0</v>
      </c>
      <c r="J46" s="36">
        <f t="shared" si="64"/>
        <v>0</v>
      </c>
      <c r="K46" s="36">
        <f t="shared" si="64"/>
        <v>4628.3999999999996</v>
      </c>
      <c r="L46" s="36">
        <f t="shared" si="64"/>
        <v>0</v>
      </c>
      <c r="M46" s="36">
        <f t="shared" si="64"/>
        <v>0</v>
      </c>
      <c r="N46" s="36">
        <f t="shared" si="64"/>
        <v>4628.3999999999996</v>
      </c>
      <c r="O46" s="36">
        <f t="shared" si="64"/>
        <v>-2700</v>
      </c>
      <c r="P46" s="253">
        <f t="shared" si="64"/>
        <v>1928.3999999999996</v>
      </c>
      <c r="Q46" s="36">
        <f t="shared" si="64"/>
        <v>4628.3999999999996</v>
      </c>
      <c r="R46" s="36">
        <f t="shared" si="64"/>
        <v>0</v>
      </c>
      <c r="S46" s="36">
        <f t="shared" si="64"/>
        <v>4628.3999999999996</v>
      </c>
      <c r="T46" s="36">
        <f t="shared" si="64"/>
        <v>0</v>
      </c>
      <c r="U46" s="36">
        <f t="shared" si="64"/>
        <v>4628.3999999999996</v>
      </c>
      <c r="V46" s="36">
        <f t="shared" si="64"/>
        <v>0</v>
      </c>
      <c r="W46" s="36">
        <f t="shared" si="64"/>
        <v>4628.3999999999996</v>
      </c>
      <c r="X46" s="36">
        <f t="shared" si="64"/>
        <v>4628.3999999999996</v>
      </c>
      <c r="Y46" s="36">
        <f t="shared" si="64"/>
        <v>0</v>
      </c>
      <c r="Z46" s="36">
        <f t="shared" si="64"/>
        <v>4628.3999999999996</v>
      </c>
      <c r="AA46" s="36">
        <f t="shared" si="64"/>
        <v>0</v>
      </c>
      <c r="AB46" s="36">
        <f t="shared" si="64"/>
        <v>4628.3999999999996</v>
      </c>
      <c r="AC46" s="36">
        <f t="shared" si="64"/>
        <v>0</v>
      </c>
      <c r="AD46" s="36">
        <f t="shared" si="64"/>
        <v>4628.3999999999996</v>
      </c>
    </row>
    <row r="47" spans="1:30" ht="31.5" outlineLevel="7" x14ac:dyDescent="0.2">
      <c r="A47" s="41" t="s">
        <v>351</v>
      </c>
      <c r="B47" s="41" t="s">
        <v>352</v>
      </c>
      <c r="C47" s="41" t="s">
        <v>16</v>
      </c>
      <c r="D47" s="41" t="s">
        <v>3</v>
      </c>
      <c r="E47" s="42" t="s">
        <v>4</v>
      </c>
      <c r="F47" s="32">
        <v>4628.3999999999996</v>
      </c>
      <c r="G47" s="32"/>
      <c r="H47" s="32">
        <f>SUM(F47:G47)</f>
        <v>4628.3999999999996</v>
      </c>
      <c r="I47" s="32"/>
      <c r="J47" s="32"/>
      <c r="K47" s="32">
        <f>SUM(H47:J47)</f>
        <v>4628.3999999999996</v>
      </c>
      <c r="L47" s="32"/>
      <c r="M47" s="32"/>
      <c r="N47" s="32">
        <f>SUM(K47:M47)</f>
        <v>4628.3999999999996</v>
      </c>
      <c r="O47" s="32">
        <v>-2700</v>
      </c>
      <c r="P47" s="252">
        <f>SUM(N47:O47)</f>
        <v>1928.3999999999996</v>
      </c>
      <c r="Q47" s="34">
        <v>4628.3999999999996</v>
      </c>
      <c r="R47" s="32"/>
      <c r="S47" s="32">
        <f>SUM(Q47:R47)</f>
        <v>4628.3999999999996</v>
      </c>
      <c r="T47" s="32"/>
      <c r="U47" s="32">
        <f>SUM(S47:T47)</f>
        <v>4628.3999999999996</v>
      </c>
      <c r="V47" s="32"/>
      <c r="W47" s="32">
        <f>SUM(U47:V47)</f>
        <v>4628.3999999999996</v>
      </c>
      <c r="X47" s="34">
        <v>4628.3999999999996</v>
      </c>
      <c r="Y47" s="32"/>
      <c r="Z47" s="32">
        <f>SUM(X47:Y47)</f>
        <v>4628.3999999999996</v>
      </c>
      <c r="AA47" s="32"/>
      <c r="AB47" s="32">
        <f>SUM(Z47:AA47)</f>
        <v>4628.3999999999996</v>
      </c>
      <c r="AC47" s="32"/>
      <c r="AD47" s="32">
        <f>SUM(AB47:AC47)</f>
        <v>4628.3999999999996</v>
      </c>
    </row>
    <row r="48" spans="1:30" ht="15.75" outlineLevel="3" x14ac:dyDescent="0.2">
      <c r="A48" s="22" t="s">
        <v>351</v>
      </c>
      <c r="B48" s="22" t="s">
        <v>352</v>
      </c>
      <c r="C48" s="22" t="s">
        <v>8</v>
      </c>
      <c r="D48" s="22"/>
      <c r="E48" s="40" t="s">
        <v>9</v>
      </c>
      <c r="F48" s="36">
        <f t="shared" ref="F48:AD48" si="65">F49</f>
        <v>105.6</v>
      </c>
      <c r="G48" s="36">
        <f t="shared" si="65"/>
        <v>0</v>
      </c>
      <c r="H48" s="36">
        <f t="shared" si="65"/>
        <v>105.6</v>
      </c>
      <c r="I48" s="36">
        <f t="shared" si="65"/>
        <v>0</v>
      </c>
      <c r="J48" s="36">
        <f t="shared" si="65"/>
        <v>0</v>
      </c>
      <c r="K48" s="36">
        <f t="shared" si="65"/>
        <v>105.6</v>
      </c>
      <c r="L48" s="36">
        <f t="shared" si="65"/>
        <v>0</v>
      </c>
      <c r="M48" s="36">
        <f t="shared" si="65"/>
        <v>0</v>
      </c>
      <c r="N48" s="36">
        <f t="shared" si="65"/>
        <v>105.6</v>
      </c>
      <c r="O48" s="36">
        <f t="shared" si="65"/>
        <v>-30</v>
      </c>
      <c r="P48" s="253">
        <f t="shared" si="65"/>
        <v>75.599999999999994</v>
      </c>
      <c r="Q48" s="36">
        <f t="shared" si="65"/>
        <v>105.6</v>
      </c>
      <c r="R48" s="36">
        <f t="shared" si="65"/>
        <v>0</v>
      </c>
      <c r="S48" s="36">
        <f t="shared" si="65"/>
        <v>105.6</v>
      </c>
      <c r="T48" s="36">
        <f t="shared" si="65"/>
        <v>0</v>
      </c>
      <c r="U48" s="36">
        <f t="shared" si="65"/>
        <v>105.6</v>
      </c>
      <c r="V48" s="36">
        <f t="shared" si="65"/>
        <v>0</v>
      </c>
      <c r="W48" s="36">
        <f t="shared" si="65"/>
        <v>105.6</v>
      </c>
      <c r="X48" s="36">
        <f t="shared" si="65"/>
        <v>105.6</v>
      </c>
      <c r="Y48" s="36">
        <f t="shared" si="65"/>
        <v>0</v>
      </c>
      <c r="Z48" s="36">
        <f t="shared" si="65"/>
        <v>105.6</v>
      </c>
      <c r="AA48" s="36">
        <f t="shared" si="65"/>
        <v>0</v>
      </c>
      <c r="AB48" s="36">
        <f t="shared" si="65"/>
        <v>105.6</v>
      </c>
      <c r="AC48" s="36">
        <f t="shared" si="65"/>
        <v>0</v>
      </c>
      <c r="AD48" s="36">
        <f t="shared" si="65"/>
        <v>105.6</v>
      </c>
    </row>
    <row r="49" spans="1:30" ht="15.75" outlineLevel="7" x14ac:dyDescent="0.2">
      <c r="A49" s="41" t="s">
        <v>351</v>
      </c>
      <c r="B49" s="41" t="s">
        <v>352</v>
      </c>
      <c r="C49" s="41" t="s">
        <v>8</v>
      </c>
      <c r="D49" s="41" t="s">
        <v>6</v>
      </c>
      <c r="E49" s="42" t="s">
        <v>7</v>
      </c>
      <c r="F49" s="32">
        <v>105.6</v>
      </c>
      <c r="G49" s="32"/>
      <c r="H49" s="32">
        <f>SUM(F49:G49)</f>
        <v>105.6</v>
      </c>
      <c r="I49" s="32"/>
      <c r="J49" s="32"/>
      <c r="K49" s="32">
        <f>SUM(H49:J49)</f>
        <v>105.6</v>
      </c>
      <c r="L49" s="32"/>
      <c r="M49" s="32"/>
      <c r="N49" s="32">
        <f>SUM(K49:M49)</f>
        <v>105.6</v>
      </c>
      <c r="O49" s="32">
        <v>-30</v>
      </c>
      <c r="P49" s="252">
        <f>SUM(N49:O49)</f>
        <v>75.599999999999994</v>
      </c>
      <c r="Q49" s="34">
        <v>105.6</v>
      </c>
      <c r="R49" s="32"/>
      <c r="S49" s="32">
        <f>SUM(Q49:R49)</f>
        <v>105.6</v>
      </c>
      <c r="T49" s="32"/>
      <c r="U49" s="32">
        <f>SUM(S49:T49)</f>
        <v>105.6</v>
      </c>
      <c r="V49" s="32"/>
      <c r="W49" s="32">
        <f>SUM(U49:V49)</f>
        <v>105.6</v>
      </c>
      <c r="X49" s="34">
        <v>105.6</v>
      </c>
      <c r="Y49" s="32"/>
      <c r="Z49" s="32">
        <f>SUM(X49:Y49)</f>
        <v>105.6</v>
      </c>
      <c r="AA49" s="32"/>
      <c r="AB49" s="32">
        <f>SUM(Z49:AA49)</f>
        <v>105.6</v>
      </c>
      <c r="AC49" s="32"/>
      <c r="AD49" s="32">
        <f>SUM(AB49:AC49)</f>
        <v>105.6</v>
      </c>
    </row>
    <row r="50" spans="1:30" ht="15.75" outlineLevel="1" x14ac:dyDescent="0.2">
      <c r="A50" s="22" t="s">
        <v>351</v>
      </c>
      <c r="B50" s="22" t="s">
        <v>345</v>
      </c>
      <c r="C50" s="22"/>
      <c r="D50" s="22"/>
      <c r="E50" s="40" t="s">
        <v>346</v>
      </c>
      <c r="F50" s="36">
        <f t="shared" ref="F50:AC52" si="66">F51</f>
        <v>1053</v>
      </c>
      <c r="G50" s="36">
        <f t="shared" si="66"/>
        <v>0</v>
      </c>
      <c r="H50" s="36">
        <f t="shared" si="66"/>
        <v>1053</v>
      </c>
      <c r="I50" s="36">
        <f t="shared" si="66"/>
        <v>0</v>
      </c>
      <c r="J50" s="36">
        <f t="shared" si="66"/>
        <v>0</v>
      </c>
      <c r="K50" s="36">
        <f t="shared" si="66"/>
        <v>1053</v>
      </c>
      <c r="L50" s="36">
        <f t="shared" si="66"/>
        <v>0</v>
      </c>
      <c r="M50" s="36">
        <f t="shared" si="66"/>
        <v>0</v>
      </c>
      <c r="N50" s="36">
        <f t="shared" si="66"/>
        <v>1053</v>
      </c>
      <c r="O50" s="36">
        <f t="shared" si="66"/>
        <v>0</v>
      </c>
      <c r="P50" s="253">
        <f t="shared" si="66"/>
        <v>1053</v>
      </c>
      <c r="Q50" s="36">
        <f t="shared" si="66"/>
        <v>1053</v>
      </c>
      <c r="R50" s="36">
        <f t="shared" si="66"/>
        <v>0</v>
      </c>
      <c r="S50" s="36">
        <f t="shared" si="66"/>
        <v>1053</v>
      </c>
      <c r="T50" s="36">
        <f t="shared" si="66"/>
        <v>0</v>
      </c>
      <c r="U50" s="36">
        <f t="shared" si="66"/>
        <v>1053</v>
      </c>
      <c r="V50" s="36">
        <f t="shared" si="66"/>
        <v>0</v>
      </c>
      <c r="W50" s="36">
        <f t="shared" si="66"/>
        <v>1053</v>
      </c>
      <c r="X50" s="36">
        <f t="shared" si="66"/>
        <v>1053</v>
      </c>
      <c r="Y50" s="36">
        <f t="shared" si="66"/>
        <v>0</v>
      </c>
      <c r="Z50" s="36">
        <f t="shared" si="66"/>
        <v>1053</v>
      </c>
      <c r="AA50" s="36">
        <f t="shared" si="66"/>
        <v>0</v>
      </c>
      <c r="AB50" s="36">
        <f t="shared" si="66"/>
        <v>1053</v>
      </c>
      <c r="AC50" s="36">
        <f t="shared" si="66"/>
        <v>0</v>
      </c>
      <c r="AD50" s="36">
        <f t="shared" ref="AC50:AD52" si="67">AD51</f>
        <v>1053</v>
      </c>
    </row>
    <row r="51" spans="1:30" ht="31.5" outlineLevel="2" x14ac:dyDescent="0.2">
      <c r="A51" s="22" t="s">
        <v>351</v>
      </c>
      <c r="B51" s="22" t="s">
        <v>345</v>
      </c>
      <c r="C51" s="22" t="s">
        <v>10</v>
      </c>
      <c r="D51" s="22"/>
      <c r="E51" s="40" t="s">
        <v>11</v>
      </c>
      <c r="F51" s="36">
        <f t="shared" si="66"/>
        <v>1053</v>
      </c>
      <c r="G51" s="36">
        <f t="shared" si="66"/>
        <v>0</v>
      </c>
      <c r="H51" s="36">
        <f t="shared" si="66"/>
        <v>1053</v>
      </c>
      <c r="I51" s="36">
        <f t="shared" si="66"/>
        <v>0</v>
      </c>
      <c r="J51" s="36">
        <f t="shared" si="66"/>
        <v>0</v>
      </c>
      <c r="K51" s="36">
        <f t="shared" si="66"/>
        <v>1053</v>
      </c>
      <c r="L51" s="36">
        <f t="shared" si="66"/>
        <v>0</v>
      </c>
      <c r="M51" s="36">
        <f t="shared" si="66"/>
        <v>0</v>
      </c>
      <c r="N51" s="36">
        <f t="shared" si="66"/>
        <v>1053</v>
      </c>
      <c r="O51" s="36">
        <f t="shared" si="66"/>
        <v>0</v>
      </c>
      <c r="P51" s="253">
        <f t="shared" si="66"/>
        <v>1053</v>
      </c>
      <c r="Q51" s="36">
        <f t="shared" si="66"/>
        <v>1053</v>
      </c>
      <c r="R51" s="36">
        <f t="shared" si="66"/>
        <v>0</v>
      </c>
      <c r="S51" s="36">
        <f t="shared" si="66"/>
        <v>1053</v>
      </c>
      <c r="T51" s="36">
        <f t="shared" si="66"/>
        <v>0</v>
      </c>
      <c r="U51" s="36">
        <f t="shared" si="66"/>
        <v>1053</v>
      </c>
      <c r="V51" s="36">
        <f t="shared" si="66"/>
        <v>0</v>
      </c>
      <c r="W51" s="36">
        <f t="shared" si="66"/>
        <v>1053</v>
      </c>
      <c r="X51" s="36">
        <f t="shared" si="66"/>
        <v>1053</v>
      </c>
      <c r="Y51" s="36">
        <f t="shared" si="66"/>
        <v>0</v>
      </c>
      <c r="Z51" s="36">
        <f t="shared" si="66"/>
        <v>1053</v>
      </c>
      <c r="AA51" s="36">
        <f t="shared" si="66"/>
        <v>0</v>
      </c>
      <c r="AB51" s="36">
        <f t="shared" si="66"/>
        <v>1053</v>
      </c>
      <c r="AC51" s="36">
        <f t="shared" si="67"/>
        <v>0</v>
      </c>
      <c r="AD51" s="36">
        <f t="shared" si="67"/>
        <v>1053</v>
      </c>
    </row>
    <row r="52" spans="1:30" ht="31.5" outlineLevel="3" x14ac:dyDescent="0.2">
      <c r="A52" s="22" t="s">
        <v>351</v>
      </c>
      <c r="B52" s="22" t="s">
        <v>345</v>
      </c>
      <c r="C52" s="22" t="s">
        <v>12</v>
      </c>
      <c r="D52" s="22"/>
      <c r="E52" s="40" t="s">
        <v>13</v>
      </c>
      <c r="F52" s="36">
        <f t="shared" si="66"/>
        <v>1053</v>
      </c>
      <c r="G52" s="36">
        <f t="shared" si="66"/>
        <v>0</v>
      </c>
      <c r="H52" s="36">
        <f t="shared" si="66"/>
        <v>1053</v>
      </c>
      <c r="I52" s="36">
        <f t="shared" si="66"/>
        <v>0</v>
      </c>
      <c r="J52" s="36">
        <f t="shared" si="66"/>
        <v>0</v>
      </c>
      <c r="K52" s="36">
        <f t="shared" si="66"/>
        <v>1053</v>
      </c>
      <c r="L52" s="36">
        <f t="shared" si="66"/>
        <v>0</v>
      </c>
      <c r="M52" s="36">
        <f t="shared" si="66"/>
        <v>0</v>
      </c>
      <c r="N52" s="36">
        <f t="shared" si="66"/>
        <v>1053</v>
      </c>
      <c r="O52" s="36">
        <f t="shared" si="66"/>
        <v>0</v>
      </c>
      <c r="P52" s="253">
        <f t="shared" si="66"/>
        <v>1053</v>
      </c>
      <c r="Q52" s="36">
        <f t="shared" si="66"/>
        <v>1053</v>
      </c>
      <c r="R52" s="36">
        <f t="shared" si="66"/>
        <v>0</v>
      </c>
      <c r="S52" s="36">
        <f t="shared" si="66"/>
        <v>1053</v>
      </c>
      <c r="T52" s="36">
        <f t="shared" si="66"/>
        <v>0</v>
      </c>
      <c r="U52" s="36">
        <f t="shared" si="66"/>
        <v>1053</v>
      </c>
      <c r="V52" s="36">
        <f t="shared" si="66"/>
        <v>0</v>
      </c>
      <c r="W52" s="36">
        <f t="shared" si="66"/>
        <v>1053</v>
      </c>
      <c r="X52" s="36">
        <f t="shared" si="66"/>
        <v>1053</v>
      </c>
      <c r="Y52" s="36">
        <f t="shared" si="66"/>
        <v>0</v>
      </c>
      <c r="Z52" s="36">
        <f t="shared" si="66"/>
        <v>1053</v>
      </c>
      <c r="AA52" s="36">
        <f t="shared" si="66"/>
        <v>0</v>
      </c>
      <c r="AB52" s="36">
        <f t="shared" si="66"/>
        <v>1053</v>
      </c>
      <c r="AC52" s="36">
        <f t="shared" si="67"/>
        <v>0</v>
      </c>
      <c r="AD52" s="36">
        <f t="shared" si="67"/>
        <v>1053</v>
      </c>
    </row>
    <row r="53" spans="1:30" ht="15.75" outlineLevel="7" x14ac:dyDescent="0.2">
      <c r="A53" s="41" t="s">
        <v>351</v>
      </c>
      <c r="B53" s="41" t="s">
        <v>345</v>
      </c>
      <c r="C53" s="41" t="s">
        <v>12</v>
      </c>
      <c r="D53" s="41" t="s">
        <v>6</v>
      </c>
      <c r="E53" s="42" t="s">
        <v>7</v>
      </c>
      <c r="F53" s="32">
        <v>1053</v>
      </c>
      <c r="G53" s="32"/>
      <c r="H53" s="32">
        <f>SUM(F53:G53)</f>
        <v>1053</v>
      </c>
      <c r="I53" s="32"/>
      <c r="J53" s="32"/>
      <c r="K53" s="32">
        <f>SUM(H53:J53)</f>
        <v>1053</v>
      </c>
      <c r="L53" s="32"/>
      <c r="M53" s="32"/>
      <c r="N53" s="32">
        <f>SUM(K53:M53)</f>
        <v>1053</v>
      </c>
      <c r="O53" s="32"/>
      <c r="P53" s="252">
        <f>SUM(N53:O53)</f>
        <v>1053</v>
      </c>
      <c r="Q53" s="34">
        <v>1053</v>
      </c>
      <c r="R53" s="32"/>
      <c r="S53" s="32">
        <f>SUM(Q53:R53)</f>
        <v>1053</v>
      </c>
      <c r="T53" s="32"/>
      <c r="U53" s="32">
        <f>SUM(S53:T53)</f>
        <v>1053</v>
      </c>
      <c r="V53" s="32"/>
      <c r="W53" s="32">
        <f>SUM(U53:V53)</f>
        <v>1053</v>
      </c>
      <c r="X53" s="34">
        <v>1053</v>
      </c>
      <c r="Y53" s="32"/>
      <c r="Z53" s="32">
        <f>SUM(X53:Y53)</f>
        <v>1053</v>
      </c>
      <c r="AA53" s="32"/>
      <c r="AB53" s="32">
        <f>SUM(Z53:AA53)</f>
        <v>1053</v>
      </c>
      <c r="AC53" s="32"/>
      <c r="AD53" s="32">
        <f>SUM(AB53:AC53)</f>
        <v>1053</v>
      </c>
    </row>
    <row r="54" spans="1:30" ht="15.75" outlineLevel="7" x14ac:dyDescent="0.2">
      <c r="A54" s="22" t="s">
        <v>351</v>
      </c>
      <c r="B54" s="22" t="s">
        <v>347</v>
      </c>
      <c r="C54" s="41"/>
      <c r="D54" s="41"/>
      <c r="E54" s="85" t="s">
        <v>348</v>
      </c>
      <c r="F54" s="36">
        <f t="shared" ref="F54:AC57" si="68">F55</f>
        <v>32</v>
      </c>
      <c r="G54" s="36">
        <f t="shared" si="68"/>
        <v>0</v>
      </c>
      <c r="H54" s="36">
        <f t="shared" si="68"/>
        <v>32</v>
      </c>
      <c r="I54" s="36">
        <f t="shared" si="68"/>
        <v>0</v>
      </c>
      <c r="J54" s="36">
        <f t="shared" si="68"/>
        <v>0</v>
      </c>
      <c r="K54" s="36">
        <f t="shared" si="68"/>
        <v>32</v>
      </c>
      <c r="L54" s="36">
        <f t="shared" si="68"/>
        <v>0</v>
      </c>
      <c r="M54" s="36">
        <f t="shared" si="68"/>
        <v>0</v>
      </c>
      <c r="N54" s="36">
        <f t="shared" si="68"/>
        <v>32</v>
      </c>
      <c r="O54" s="36">
        <f t="shared" si="68"/>
        <v>-4.5</v>
      </c>
      <c r="P54" s="253">
        <f t="shared" si="68"/>
        <v>27.5</v>
      </c>
      <c r="Q54" s="36">
        <f t="shared" si="68"/>
        <v>32</v>
      </c>
      <c r="R54" s="36">
        <f t="shared" si="68"/>
        <v>0</v>
      </c>
      <c r="S54" s="36">
        <f t="shared" si="68"/>
        <v>32</v>
      </c>
      <c r="T54" s="36">
        <f t="shared" si="68"/>
        <v>0</v>
      </c>
      <c r="U54" s="36">
        <f t="shared" si="68"/>
        <v>32</v>
      </c>
      <c r="V54" s="36">
        <f t="shared" si="68"/>
        <v>0</v>
      </c>
      <c r="W54" s="36">
        <f t="shared" si="68"/>
        <v>32</v>
      </c>
      <c r="X54" s="36">
        <f t="shared" si="68"/>
        <v>32</v>
      </c>
      <c r="Y54" s="36">
        <f t="shared" si="68"/>
        <v>0</v>
      </c>
      <c r="Z54" s="36">
        <f t="shared" si="68"/>
        <v>32</v>
      </c>
      <c r="AA54" s="36">
        <f t="shared" si="68"/>
        <v>0</v>
      </c>
      <c r="AB54" s="36">
        <f t="shared" si="68"/>
        <v>32</v>
      </c>
      <c r="AC54" s="36">
        <f t="shared" si="68"/>
        <v>0</v>
      </c>
      <c r="AD54" s="36">
        <f t="shared" ref="AC54:AD57" si="69">AD55</f>
        <v>32</v>
      </c>
    </row>
    <row r="55" spans="1:30" ht="15.75" outlineLevel="1" x14ac:dyDescent="0.2">
      <c r="A55" s="22" t="s">
        <v>351</v>
      </c>
      <c r="B55" s="22" t="s">
        <v>349</v>
      </c>
      <c r="C55" s="22"/>
      <c r="D55" s="22"/>
      <c r="E55" s="40" t="s">
        <v>350</v>
      </c>
      <c r="F55" s="36">
        <f t="shared" si="68"/>
        <v>32</v>
      </c>
      <c r="G55" s="36">
        <f t="shared" si="68"/>
        <v>0</v>
      </c>
      <c r="H55" s="36">
        <f t="shared" si="68"/>
        <v>32</v>
      </c>
      <c r="I55" s="36">
        <f t="shared" si="68"/>
        <v>0</v>
      </c>
      <c r="J55" s="36">
        <f t="shared" si="68"/>
        <v>0</v>
      </c>
      <c r="K55" s="36">
        <f t="shared" si="68"/>
        <v>32</v>
      </c>
      <c r="L55" s="36">
        <f t="shared" si="68"/>
        <v>0</v>
      </c>
      <c r="M55" s="36">
        <f t="shared" si="68"/>
        <v>0</v>
      </c>
      <c r="N55" s="36">
        <f t="shared" si="68"/>
        <v>32</v>
      </c>
      <c r="O55" s="36">
        <f t="shared" si="68"/>
        <v>-4.5</v>
      </c>
      <c r="P55" s="253">
        <f t="shared" si="68"/>
        <v>27.5</v>
      </c>
      <c r="Q55" s="36">
        <f t="shared" si="68"/>
        <v>32</v>
      </c>
      <c r="R55" s="36">
        <f t="shared" si="68"/>
        <v>0</v>
      </c>
      <c r="S55" s="36">
        <f t="shared" si="68"/>
        <v>32</v>
      </c>
      <c r="T55" s="36">
        <f t="shared" si="68"/>
        <v>0</v>
      </c>
      <c r="U55" s="36">
        <f t="shared" si="68"/>
        <v>32</v>
      </c>
      <c r="V55" s="36">
        <f t="shared" si="68"/>
        <v>0</v>
      </c>
      <c r="W55" s="36">
        <f t="shared" si="68"/>
        <v>32</v>
      </c>
      <c r="X55" s="36">
        <f t="shared" si="68"/>
        <v>32</v>
      </c>
      <c r="Y55" s="36">
        <f t="shared" si="68"/>
        <v>0</v>
      </c>
      <c r="Z55" s="36">
        <f t="shared" si="68"/>
        <v>32</v>
      </c>
      <c r="AA55" s="36">
        <f t="shared" si="68"/>
        <v>0</v>
      </c>
      <c r="AB55" s="36">
        <f t="shared" si="68"/>
        <v>32</v>
      </c>
      <c r="AC55" s="36">
        <f t="shared" si="69"/>
        <v>0</v>
      </c>
      <c r="AD55" s="36">
        <f t="shared" si="69"/>
        <v>32</v>
      </c>
    </row>
    <row r="56" spans="1:30" ht="15.75" outlineLevel="2" x14ac:dyDescent="0.2">
      <c r="A56" s="22" t="s">
        <v>351</v>
      </c>
      <c r="B56" s="22" t="s">
        <v>349</v>
      </c>
      <c r="C56" s="22" t="s">
        <v>0</v>
      </c>
      <c r="D56" s="22"/>
      <c r="E56" s="40" t="s">
        <v>1</v>
      </c>
      <c r="F56" s="36">
        <f t="shared" ref="F56:AB56" si="70">F57+F59</f>
        <v>32</v>
      </c>
      <c r="G56" s="36">
        <f t="shared" si="70"/>
        <v>0</v>
      </c>
      <c r="H56" s="36">
        <f t="shared" si="70"/>
        <v>32</v>
      </c>
      <c r="I56" s="36">
        <f t="shared" si="70"/>
        <v>0</v>
      </c>
      <c r="J56" s="36">
        <f t="shared" si="70"/>
        <v>0</v>
      </c>
      <c r="K56" s="36">
        <f t="shared" si="70"/>
        <v>32</v>
      </c>
      <c r="L56" s="36">
        <f t="shared" si="70"/>
        <v>0</v>
      </c>
      <c r="M56" s="36">
        <f t="shared" si="70"/>
        <v>0</v>
      </c>
      <c r="N56" s="36">
        <f t="shared" si="70"/>
        <v>32</v>
      </c>
      <c r="O56" s="36">
        <f t="shared" ref="O56:P56" si="71">O57+O59</f>
        <v>-4.5</v>
      </c>
      <c r="P56" s="253">
        <f t="shared" si="71"/>
        <v>27.5</v>
      </c>
      <c r="Q56" s="36">
        <f t="shared" si="70"/>
        <v>32</v>
      </c>
      <c r="R56" s="36">
        <f t="shared" si="70"/>
        <v>0</v>
      </c>
      <c r="S56" s="36">
        <f t="shared" si="70"/>
        <v>32</v>
      </c>
      <c r="T56" s="36">
        <f t="shared" si="70"/>
        <v>0</v>
      </c>
      <c r="U56" s="36">
        <f t="shared" si="70"/>
        <v>32</v>
      </c>
      <c r="V56" s="36">
        <f t="shared" ref="V56:W56" si="72">V57+V59</f>
        <v>0</v>
      </c>
      <c r="W56" s="36">
        <f t="shared" si="72"/>
        <v>32</v>
      </c>
      <c r="X56" s="36">
        <f t="shared" si="70"/>
        <v>32</v>
      </c>
      <c r="Y56" s="36">
        <f t="shared" si="70"/>
        <v>0</v>
      </c>
      <c r="Z56" s="36">
        <f t="shared" si="70"/>
        <v>32</v>
      </c>
      <c r="AA56" s="36">
        <f t="shared" si="70"/>
        <v>0</v>
      </c>
      <c r="AB56" s="36">
        <f t="shared" si="70"/>
        <v>32</v>
      </c>
      <c r="AC56" s="36">
        <f t="shared" ref="AC56:AD56" si="73">AC57+AC59</f>
        <v>0</v>
      </c>
      <c r="AD56" s="36">
        <f t="shared" si="73"/>
        <v>32</v>
      </c>
    </row>
    <row r="57" spans="1:30" ht="15.75" outlineLevel="3" x14ac:dyDescent="0.2">
      <c r="A57" s="22" t="s">
        <v>351</v>
      </c>
      <c r="B57" s="22" t="s">
        <v>349</v>
      </c>
      <c r="C57" s="22" t="s">
        <v>5</v>
      </c>
      <c r="D57" s="22"/>
      <c r="E57" s="40" t="s">
        <v>28</v>
      </c>
      <c r="F57" s="36">
        <f t="shared" si="68"/>
        <v>20</v>
      </c>
      <c r="G57" s="36">
        <f t="shared" si="68"/>
        <v>0</v>
      </c>
      <c r="H57" s="36">
        <f t="shared" si="68"/>
        <v>20</v>
      </c>
      <c r="I57" s="36">
        <f t="shared" si="68"/>
        <v>0</v>
      </c>
      <c r="J57" s="36">
        <f t="shared" si="68"/>
        <v>0</v>
      </c>
      <c r="K57" s="36">
        <f t="shared" si="68"/>
        <v>20</v>
      </c>
      <c r="L57" s="36">
        <f t="shared" si="68"/>
        <v>0</v>
      </c>
      <c r="M57" s="36">
        <f t="shared" si="68"/>
        <v>0</v>
      </c>
      <c r="N57" s="36">
        <f t="shared" si="68"/>
        <v>20</v>
      </c>
      <c r="O57" s="36">
        <f t="shared" si="68"/>
        <v>-4.5</v>
      </c>
      <c r="P57" s="253">
        <f t="shared" si="68"/>
        <v>15.5</v>
      </c>
      <c r="Q57" s="36">
        <f t="shared" si="68"/>
        <v>20</v>
      </c>
      <c r="R57" s="36">
        <f t="shared" si="68"/>
        <v>0</v>
      </c>
      <c r="S57" s="36">
        <f t="shared" si="68"/>
        <v>20</v>
      </c>
      <c r="T57" s="36">
        <f t="shared" si="68"/>
        <v>0</v>
      </c>
      <c r="U57" s="36">
        <f t="shared" si="68"/>
        <v>20</v>
      </c>
      <c r="V57" s="36">
        <f t="shared" si="68"/>
        <v>0</v>
      </c>
      <c r="W57" s="36">
        <f t="shared" si="68"/>
        <v>20</v>
      </c>
      <c r="X57" s="36">
        <f t="shared" si="68"/>
        <v>20</v>
      </c>
      <c r="Y57" s="36">
        <f t="shared" si="68"/>
        <v>0</v>
      </c>
      <c r="Z57" s="36">
        <f t="shared" si="68"/>
        <v>20</v>
      </c>
      <c r="AA57" s="36">
        <f t="shared" si="68"/>
        <v>0</v>
      </c>
      <c r="AB57" s="36">
        <f t="shared" si="68"/>
        <v>20</v>
      </c>
      <c r="AC57" s="36">
        <f t="shared" si="69"/>
        <v>0</v>
      </c>
      <c r="AD57" s="36">
        <f t="shared" si="69"/>
        <v>20</v>
      </c>
    </row>
    <row r="58" spans="1:30" ht="15.75" outlineLevel="7" x14ac:dyDescent="0.2">
      <c r="A58" s="41" t="s">
        <v>351</v>
      </c>
      <c r="B58" s="41" t="s">
        <v>349</v>
      </c>
      <c r="C58" s="41" t="s">
        <v>5</v>
      </c>
      <c r="D58" s="41" t="s">
        <v>6</v>
      </c>
      <c r="E58" s="42" t="s">
        <v>7</v>
      </c>
      <c r="F58" s="32">
        <v>20</v>
      </c>
      <c r="G58" s="32"/>
      <c r="H58" s="32">
        <f>SUM(F58:G58)</f>
        <v>20</v>
      </c>
      <c r="I58" s="32"/>
      <c r="J58" s="32"/>
      <c r="K58" s="32">
        <f>SUM(H58:J58)</f>
        <v>20</v>
      </c>
      <c r="L58" s="32"/>
      <c r="M58" s="32"/>
      <c r="N58" s="32">
        <f>SUM(K58:M58)</f>
        <v>20</v>
      </c>
      <c r="O58" s="32">
        <v>-4.5</v>
      </c>
      <c r="P58" s="252">
        <f>SUM(N58:O58)</f>
        <v>15.5</v>
      </c>
      <c r="Q58" s="34">
        <v>20</v>
      </c>
      <c r="R58" s="32"/>
      <c r="S58" s="32">
        <f>SUM(Q58:R58)</f>
        <v>20</v>
      </c>
      <c r="T58" s="32"/>
      <c r="U58" s="32">
        <f>SUM(S58:T58)</f>
        <v>20</v>
      </c>
      <c r="V58" s="32"/>
      <c r="W58" s="32">
        <f>SUM(U58:V58)</f>
        <v>20</v>
      </c>
      <c r="X58" s="34">
        <v>20</v>
      </c>
      <c r="Y58" s="32"/>
      <c r="Z58" s="32">
        <f>SUM(X58:Y58)</f>
        <v>20</v>
      </c>
      <c r="AA58" s="32"/>
      <c r="AB58" s="32">
        <f>SUM(Z58:AA58)</f>
        <v>20</v>
      </c>
      <c r="AC58" s="32"/>
      <c r="AD58" s="32">
        <f>SUM(AB58:AC58)</f>
        <v>20</v>
      </c>
    </row>
    <row r="59" spans="1:30" ht="15.75" outlineLevel="7" x14ac:dyDescent="0.2">
      <c r="A59" s="22" t="s">
        <v>351</v>
      </c>
      <c r="B59" s="22" t="s">
        <v>349</v>
      </c>
      <c r="C59" s="22" t="s">
        <v>16</v>
      </c>
      <c r="D59" s="22"/>
      <c r="E59" s="40" t="s">
        <v>17</v>
      </c>
      <c r="F59" s="36">
        <f>F60</f>
        <v>12</v>
      </c>
      <c r="G59" s="36">
        <f t="shared" ref="G59:P59" si="74">G60</f>
        <v>0</v>
      </c>
      <c r="H59" s="36">
        <f t="shared" si="74"/>
        <v>12</v>
      </c>
      <c r="I59" s="36">
        <f t="shared" si="74"/>
        <v>0</v>
      </c>
      <c r="J59" s="36">
        <f t="shared" si="74"/>
        <v>0</v>
      </c>
      <c r="K59" s="36">
        <f t="shared" si="74"/>
        <v>12</v>
      </c>
      <c r="L59" s="36">
        <f t="shared" si="74"/>
        <v>0</v>
      </c>
      <c r="M59" s="36">
        <f t="shared" si="74"/>
        <v>0</v>
      </c>
      <c r="N59" s="36">
        <f t="shared" si="74"/>
        <v>12</v>
      </c>
      <c r="O59" s="36">
        <f t="shared" si="74"/>
        <v>0</v>
      </c>
      <c r="P59" s="253">
        <f t="shared" si="74"/>
        <v>12</v>
      </c>
      <c r="Q59" s="36">
        <f>Q60</f>
        <v>12</v>
      </c>
      <c r="R59" s="36">
        <f t="shared" ref="R59:W59" si="75">R60</f>
        <v>0</v>
      </c>
      <c r="S59" s="36">
        <f t="shared" si="75"/>
        <v>12</v>
      </c>
      <c r="T59" s="36">
        <f t="shared" si="75"/>
        <v>0</v>
      </c>
      <c r="U59" s="36">
        <f t="shared" si="75"/>
        <v>12</v>
      </c>
      <c r="V59" s="36">
        <f t="shared" si="75"/>
        <v>0</v>
      </c>
      <c r="W59" s="36">
        <f t="shared" si="75"/>
        <v>12</v>
      </c>
      <c r="X59" s="36">
        <f>X60</f>
        <v>12</v>
      </c>
      <c r="Y59" s="36">
        <f t="shared" ref="Y59:AD59" si="76">Y60</f>
        <v>0</v>
      </c>
      <c r="Z59" s="36">
        <f t="shared" si="76"/>
        <v>12</v>
      </c>
      <c r="AA59" s="36">
        <f t="shared" si="76"/>
        <v>0</v>
      </c>
      <c r="AB59" s="36">
        <f t="shared" si="76"/>
        <v>12</v>
      </c>
      <c r="AC59" s="36">
        <f t="shared" si="76"/>
        <v>0</v>
      </c>
      <c r="AD59" s="36">
        <f t="shared" si="76"/>
        <v>12</v>
      </c>
    </row>
    <row r="60" spans="1:30" ht="15.75" outlineLevel="7" x14ac:dyDescent="0.2">
      <c r="A60" s="41" t="s">
        <v>351</v>
      </c>
      <c r="B60" s="41" t="s">
        <v>349</v>
      </c>
      <c r="C60" s="41" t="s">
        <v>16</v>
      </c>
      <c r="D60" s="41" t="s">
        <v>6</v>
      </c>
      <c r="E60" s="42" t="s">
        <v>7</v>
      </c>
      <c r="F60" s="32">
        <v>12</v>
      </c>
      <c r="G60" s="32"/>
      <c r="H60" s="32">
        <f>SUM(F60:G60)</f>
        <v>12</v>
      </c>
      <c r="I60" s="32"/>
      <c r="J60" s="32"/>
      <c r="K60" s="32">
        <f>SUM(H60:J60)</f>
        <v>12</v>
      </c>
      <c r="L60" s="32"/>
      <c r="M60" s="32"/>
      <c r="N60" s="32">
        <f>SUM(K60:M60)</f>
        <v>12</v>
      </c>
      <c r="O60" s="32"/>
      <c r="P60" s="252">
        <f>SUM(N60:O60)</f>
        <v>12</v>
      </c>
      <c r="Q60" s="32">
        <v>12</v>
      </c>
      <c r="R60" s="32"/>
      <c r="S60" s="32">
        <f>SUM(Q60:R60)</f>
        <v>12</v>
      </c>
      <c r="T60" s="32"/>
      <c r="U60" s="32">
        <f>SUM(S60:T60)</f>
        <v>12</v>
      </c>
      <c r="V60" s="32"/>
      <c r="W60" s="32">
        <f>SUM(U60:V60)</f>
        <v>12</v>
      </c>
      <c r="X60" s="32">
        <v>12</v>
      </c>
      <c r="Y60" s="32"/>
      <c r="Z60" s="32">
        <f>SUM(X60:Y60)</f>
        <v>12</v>
      </c>
      <c r="AA60" s="32"/>
      <c r="AB60" s="32">
        <f>SUM(Z60:AA60)</f>
        <v>12</v>
      </c>
      <c r="AC60" s="32"/>
      <c r="AD60" s="32">
        <f>SUM(AB60:AC60)</f>
        <v>12</v>
      </c>
    </row>
    <row r="61" spans="1:30" ht="15.75" outlineLevel="7" x14ac:dyDescent="0.2">
      <c r="A61" s="41"/>
      <c r="B61" s="41"/>
      <c r="C61" s="41"/>
      <c r="D61" s="41"/>
      <c r="E61" s="4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25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t="15.75" x14ac:dyDescent="0.2">
      <c r="A62" s="22" t="s">
        <v>354</v>
      </c>
      <c r="B62" s="22"/>
      <c r="C62" s="22"/>
      <c r="D62" s="22"/>
      <c r="E62" s="40" t="s">
        <v>675</v>
      </c>
      <c r="F62" s="36">
        <f t="shared" ref="F62:AB62" si="77">F63+F172+F215+F305+F419+F431+F477+F490+F545</f>
        <v>1554521.7000000002</v>
      </c>
      <c r="G62" s="36">
        <f t="shared" si="77"/>
        <v>4478.2800000000097</v>
      </c>
      <c r="H62" s="36">
        <f t="shared" si="77"/>
        <v>1558999.98</v>
      </c>
      <c r="I62" s="36">
        <f t="shared" si="77"/>
        <v>22386.490960000003</v>
      </c>
      <c r="J62" s="36">
        <f t="shared" si="77"/>
        <v>81775.396439999997</v>
      </c>
      <c r="K62" s="36">
        <f t="shared" si="77"/>
        <v>1663161.8674000001</v>
      </c>
      <c r="L62" s="36">
        <f t="shared" si="77"/>
        <v>37198.235699999997</v>
      </c>
      <c r="M62" s="36">
        <f t="shared" si="77"/>
        <v>71401.04402999999</v>
      </c>
      <c r="N62" s="36">
        <f t="shared" si="77"/>
        <v>1771761.1471299999</v>
      </c>
      <c r="O62" s="36">
        <f t="shared" ref="O62:P62" si="78">O63+O172+O215+O305+O419+O431+O477+O490+O545</f>
        <v>37463.710510000004</v>
      </c>
      <c r="P62" s="253">
        <f t="shared" si="78"/>
        <v>1809224.8576400001</v>
      </c>
      <c r="Q62" s="36">
        <f t="shared" si="77"/>
        <v>1121392.3</v>
      </c>
      <c r="R62" s="36">
        <f t="shared" si="77"/>
        <v>161.09999999999854</v>
      </c>
      <c r="S62" s="36">
        <f t="shared" si="77"/>
        <v>1121553.3999999999</v>
      </c>
      <c r="T62" s="36">
        <f t="shared" si="77"/>
        <v>10745.732</v>
      </c>
      <c r="U62" s="36">
        <f t="shared" si="77"/>
        <v>1132299.132</v>
      </c>
      <c r="V62" s="36">
        <f t="shared" ref="V62:W62" si="79">V63+V172+V215+V305+V419+V431+V477+V490+V545</f>
        <v>100000</v>
      </c>
      <c r="W62" s="36">
        <f t="shared" si="79"/>
        <v>1232299.1319999998</v>
      </c>
      <c r="X62" s="36">
        <f t="shared" si="77"/>
        <v>1111178.3999999999</v>
      </c>
      <c r="Y62" s="36">
        <f t="shared" si="77"/>
        <v>2128.2159499999998</v>
      </c>
      <c r="Z62" s="36">
        <f t="shared" si="77"/>
        <v>1113306.61595</v>
      </c>
      <c r="AA62" s="36">
        <f t="shared" si="77"/>
        <v>10745.732</v>
      </c>
      <c r="AB62" s="36">
        <f t="shared" si="77"/>
        <v>1124052.3479500001</v>
      </c>
      <c r="AC62" s="36">
        <f t="shared" ref="AC62:AD62" si="80">AC63+AC172+AC215+AC305+AC419+AC431+AC477+AC490+AC545</f>
        <v>100000</v>
      </c>
      <c r="AD62" s="36">
        <f t="shared" si="80"/>
        <v>1224052.3479500001</v>
      </c>
    </row>
    <row r="63" spans="1:30" ht="15.75" x14ac:dyDescent="0.2">
      <c r="A63" s="22" t="s">
        <v>354</v>
      </c>
      <c r="B63" s="22" t="s">
        <v>341</v>
      </c>
      <c r="C63" s="22"/>
      <c r="D63" s="22"/>
      <c r="E63" s="85" t="s">
        <v>342</v>
      </c>
      <c r="F63" s="36">
        <f>F64+F68+F108+F112+F104+F98</f>
        <v>446847.3</v>
      </c>
      <c r="G63" s="36">
        <f t="shared" ref="G63:AB63" si="81">G64+G68+G108+G112+G104+G98</f>
        <v>-196441.42766999998</v>
      </c>
      <c r="H63" s="36">
        <f t="shared" si="81"/>
        <v>250405.87233000001</v>
      </c>
      <c r="I63" s="36">
        <f t="shared" si="81"/>
        <v>0</v>
      </c>
      <c r="J63" s="36">
        <f t="shared" si="81"/>
        <v>17221.818220000001</v>
      </c>
      <c r="K63" s="36">
        <f t="shared" si="81"/>
        <v>267627.69055</v>
      </c>
      <c r="L63" s="36">
        <f t="shared" si="81"/>
        <v>0</v>
      </c>
      <c r="M63" s="36">
        <f t="shared" si="81"/>
        <v>18671.679</v>
      </c>
      <c r="N63" s="36">
        <f t="shared" si="81"/>
        <v>286299.36955</v>
      </c>
      <c r="O63" s="36">
        <f t="shared" ref="O63:P63" si="82">O64+O68+O108+O112+O104+O98</f>
        <v>-8791.0894900000021</v>
      </c>
      <c r="P63" s="253">
        <f t="shared" si="82"/>
        <v>277508.28006000002</v>
      </c>
      <c r="Q63" s="36">
        <f t="shared" si="81"/>
        <v>259744.29999999996</v>
      </c>
      <c r="R63" s="36">
        <f t="shared" si="81"/>
        <v>-3460.3</v>
      </c>
      <c r="S63" s="36">
        <f t="shared" si="81"/>
        <v>256283.99999999997</v>
      </c>
      <c r="T63" s="36">
        <f t="shared" si="81"/>
        <v>0</v>
      </c>
      <c r="U63" s="36">
        <f t="shared" si="81"/>
        <v>256283.99999999997</v>
      </c>
      <c r="V63" s="36">
        <f t="shared" ref="V63:W63" si="83">V64+V68+V108+V112+V104+V98</f>
        <v>0</v>
      </c>
      <c r="W63" s="36">
        <f t="shared" si="83"/>
        <v>256283.99999999997</v>
      </c>
      <c r="X63" s="36">
        <f t="shared" si="81"/>
        <v>247866.09999999998</v>
      </c>
      <c r="Y63" s="36">
        <f t="shared" si="81"/>
        <v>-3460.3</v>
      </c>
      <c r="Z63" s="36">
        <f t="shared" si="81"/>
        <v>244405.8</v>
      </c>
      <c r="AA63" s="36">
        <f t="shared" si="81"/>
        <v>0</v>
      </c>
      <c r="AB63" s="36">
        <f t="shared" si="81"/>
        <v>244405.8</v>
      </c>
      <c r="AC63" s="36">
        <f t="shared" ref="AC63:AD63" si="84">AC64+AC68+AC108+AC112+AC104+AC98</f>
        <v>0</v>
      </c>
      <c r="AD63" s="36">
        <f t="shared" si="84"/>
        <v>244405.8</v>
      </c>
    </row>
    <row r="64" spans="1:30" ht="21.75" customHeight="1" outlineLevel="1" x14ac:dyDescent="0.2">
      <c r="A64" s="22" t="s">
        <v>354</v>
      </c>
      <c r="B64" s="22" t="s">
        <v>355</v>
      </c>
      <c r="C64" s="22"/>
      <c r="D64" s="22"/>
      <c r="E64" s="40" t="s">
        <v>356</v>
      </c>
      <c r="F64" s="36">
        <f t="shared" ref="F64:AC66" si="85">F65</f>
        <v>4393.2</v>
      </c>
      <c r="G64" s="36">
        <f t="shared" si="85"/>
        <v>0</v>
      </c>
      <c r="H64" s="36">
        <f t="shared" si="85"/>
        <v>4393.2</v>
      </c>
      <c r="I64" s="36">
        <f t="shared" si="85"/>
        <v>0</v>
      </c>
      <c r="J64" s="36">
        <f t="shared" si="85"/>
        <v>0</v>
      </c>
      <c r="K64" s="36">
        <f t="shared" si="85"/>
        <v>4393.2</v>
      </c>
      <c r="L64" s="36">
        <f t="shared" si="85"/>
        <v>0</v>
      </c>
      <c r="M64" s="36">
        <f t="shared" si="85"/>
        <v>0</v>
      </c>
      <c r="N64" s="36">
        <f t="shared" si="85"/>
        <v>4393.2</v>
      </c>
      <c r="O64" s="36">
        <f t="shared" si="85"/>
        <v>0</v>
      </c>
      <c r="P64" s="253">
        <f t="shared" si="85"/>
        <v>4393.2</v>
      </c>
      <c r="Q64" s="36">
        <f t="shared" si="85"/>
        <v>4393.2</v>
      </c>
      <c r="R64" s="36">
        <f t="shared" si="85"/>
        <v>0</v>
      </c>
      <c r="S64" s="36">
        <f t="shared" si="85"/>
        <v>4393.2</v>
      </c>
      <c r="T64" s="36">
        <f t="shared" si="85"/>
        <v>0</v>
      </c>
      <c r="U64" s="36">
        <f t="shared" si="85"/>
        <v>4393.2</v>
      </c>
      <c r="V64" s="36">
        <f t="shared" si="85"/>
        <v>0</v>
      </c>
      <c r="W64" s="36">
        <f t="shared" si="85"/>
        <v>4393.2</v>
      </c>
      <c r="X64" s="36">
        <f t="shared" si="85"/>
        <v>4393.2</v>
      </c>
      <c r="Y64" s="36">
        <f t="shared" si="85"/>
        <v>0</v>
      </c>
      <c r="Z64" s="36">
        <f t="shared" si="85"/>
        <v>4393.2</v>
      </c>
      <c r="AA64" s="36">
        <f t="shared" si="85"/>
        <v>0</v>
      </c>
      <c r="AB64" s="36">
        <f t="shared" si="85"/>
        <v>4393.2</v>
      </c>
      <c r="AC64" s="36">
        <f t="shared" si="85"/>
        <v>0</v>
      </c>
      <c r="AD64" s="36">
        <f t="shared" ref="AC64:AD66" si="86">AD65</f>
        <v>4393.2</v>
      </c>
    </row>
    <row r="65" spans="1:30" ht="15.75" outlineLevel="2" x14ac:dyDescent="0.2">
      <c r="A65" s="22" t="s">
        <v>354</v>
      </c>
      <c r="B65" s="22" t="s">
        <v>355</v>
      </c>
      <c r="C65" s="22" t="s">
        <v>0</v>
      </c>
      <c r="D65" s="22"/>
      <c r="E65" s="40" t="s">
        <v>1</v>
      </c>
      <c r="F65" s="36">
        <f t="shared" si="85"/>
        <v>4393.2</v>
      </c>
      <c r="G65" s="36">
        <f t="shared" si="85"/>
        <v>0</v>
      </c>
      <c r="H65" s="36">
        <f t="shared" si="85"/>
        <v>4393.2</v>
      </c>
      <c r="I65" s="36">
        <f t="shared" si="85"/>
        <v>0</v>
      </c>
      <c r="J65" s="36">
        <f t="shared" si="85"/>
        <v>0</v>
      </c>
      <c r="K65" s="36">
        <f t="shared" si="85"/>
        <v>4393.2</v>
      </c>
      <c r="L65" s="36">
        <f t="shared" si="85"/>
        <v>0</v>
      </c>
      <c r="M65" s="36">
        <f t="shared" si="85"/>
        <v>0</v>
      </c>
      <c r="N65" s="36">
        <f t="shared" si="85"/>
        <v>4393.2</v>
      </c>
      <c r="O65" s="36">
        <f t="shared" si="85"/>
        <v>0</v>
      </c>
      <c r="P65" s="253">
        <f t="shared" si="85"/>
        <v>4393.2</v>
      </c>
      <c r="Q65" s="36">
        <f t="shared" si="85"/>
        <v>4393.2</v>
      </c>
      <c r="R65" s="36">
        <f t="shared" si="85"/>
        <v>0</v>
      </c>
      <c r="S65" s="36">
        <f t="shared" si="85"/>
        <v>4393.2</v>
      </c>
      <c r="T65" s="36">
        <f t="shared" si="85"/>
        <v>0</v>
      </c>
      <c r="U65" s="36">
        <f t="shared" si="85"/>
        <v>4393.2</v>
      </c>
      <c r="V65" s="36">
        <f t="shared" si="85"/>
        <v>0</v>
      </c>
      <c r="W65" s="36">
        <f t="shared" si="85"/>
        <v>4393.2</v>
      </c>
      <c r="X65" s="36">
        <f t="shared" si="85"/>
        <v>4393.2</v>
      </c>
      <c r="Y65" s="36">
        <f t="shared" si="85"/>
        <v>0</v>
      </c>
      <c r="Z65" s="36">
        <f t="shared" si="85"/>
        <v>4393.2</v>
      </c>
      <c r="AA65" s="36">
        <f t="shared" si="85"/>
        <v>0</v>
      </c>
      <c r="AB65" s="36">
        <f t="shared" si="85"/>
        <v>4393.2</v>
      </c>
      <c r="AC65" s="36">
        <f t="shared" si="86"/>
        <v>0</v>
      </c>
      <c r="AD65" s="36">
        <f t="shared" si="86"/>
        <v>4393.2</v>
      </c>
    </row>
    <row r="66" spans="1:30" ht="15.75" outlineLevel="3" x14ac:dyDescent="0.2">
      <c r="A66" s="22" t="s">
        <v>354</v>
      </c>
      <c r="B66" s="22" t="s">
        <v>355</v>
      </c>
      <c r="C66" s="22" t="s">
        <v>20</v>
      </c>
      <c r="D66" s="22"/>
      <c r="E66" s="40" t="s">
        <v>719</v>
      </c>
      <c r="F66" s="36">
        <f t="shared" si="85"/>
        <v>4393.2</v>
      </c>
      <c r="G66" s="36">
        <f t="shared" si="85"/>
        <v>0</v>
      </c>
      <c r="H66" s="36">
        <f t="shared" si="85"/>
        <v>4393.2</v>
      </c>
      <c r="I66" s="36">
        <f t="shared" si="85"/>
        <v>0</v>
      </c>
      <c r="J66" s="36">
        <f t="shared" si="85"/>
        <v>0</v>
      </c>
      <c r="K66" s="36">
        <f t="shared" si="85"/>
        <v>4393.2</v>
      </c>
      <c r="L66" s="36">
        <f t="shared" si="85"/>
        <v>0</v>
      </c>
      <c r="M66" s="36">
        <f t="shared" si="85"/>
        <v>0</v>
      </c>
      <c r="N66" s="36">
        <f t="shared" si="85"/>
        <v>4393.2</v>
      </c>
      <c r="O66" s="36">
        <f t="shared" si="85"/>
        <v>0</v>
      </c>
      <c r="P66" s="253">
        <f t="shared" si="85"/>
        <v>4393.2</v>
      </c>
      <c r="Q66" s="36">
        <f t="shared" si="85"/>
        <v>4393.2</v>
      </c>
      <c r="R66" s="36">
        <f t="shared" si="85"/>
        <v>0</v>
      </c>
      <c r="S66" s="36">
        <f t="shared" si="85"/>
        <v>4393.2</v>
      </c>
      <c r="T66" s="36">
        <f t="shared" si="85"/>
        <v>0</v>
      </c>
      <c r="U66" s="36">
        <f t="shared" si="85"/>
        <v>4393.2</v>
      </c>
      <c r="V66" s="36">
        <f t="shared" si="85"/>
        <v>0</v>
      </c>
      <c r="W66" s="36">
        <f t="shared" si="85"/>
        <v>4393.2</v>
      </c>
      <c r="X66" s="36">
        <f t="shared" si="85"/>
        <v>4393.2</v>
      </c>
      <c r="Y66" s="36">
        <f t="shared" si="85"/>
        <v>0</v>
      </c>
      <c r="Z66" s="36">
        <f t="shared" si="85"/>
        <v>4393.2</v>
      </c>
      <c r="AA66" s="36">
        <f t="shared" si="85"/>
        <v>0</v>
      </c>
      <c r="AB66" s="36">
        <f t="shared" si="85"/>
        <v>4393.2</v>
      </c>
      <c r="AC66" s="36">
        <f t="shared" si="86"/>
        <v>0</v>
      </c>
      <c r="AD66" s="36">
        <f t="shared" si="86"/>
        <v>4393.2</v>
      </c>
    </row>
    <row r="67" spans="1:30" ht="31.5" outlineLevel="7" x14ac:dyDescent="0.2">
      <c r="A67" s="41" t="s">
        <v>354</v>
      </c>
      <c r="B67" s="41" t="s">
        <v>355</v>
      </c>
      <c r="C67" s="41" t="s">
        <v>20</v>
      </c>
      <c r="D67" s="41" t="s">
        <v>3</v>
      </c>
      <c r="E67" s="42" t="s">
        <v>4</v>
      </c>
      <c r="F67" s="32">
        <v>4393.2</v>
      </c>
      <c r="G67" s="32"/>
      <c r="H67" s="32">
        <f>SUM(F67:G67)</f>
        <v>4393.2</v>
      </c>
      <c r="I67" s="32"/>
      <c r="J67" s="32"/>
      <c r="K67" s="32">
        <f>SUM(H67:J67)</f>
        <v>4393.2</v>
      </c>
      <c r="L67" s="32"/>
      <c r="M67" s="32"/>
      <c r="N67" s="32">
        <f>SUM(K67:M67)</f>
        <v>4393.2</v>
      </c>
      <c r="O67" s="32"/>
      <c r="P67" s="252">
        <f>SUM(N67:O67)</f>
        <v>4393.2</v>
      </c>
      <c r="Q67" s="34">
        <v>4393.2</v>
      </c>
      <c r="R67" s="32"/>
      <c r="S67" s="32">
        <f>SUM(Q67:R67)</f>
        <v>4393.2</v>
      </c>
      <c r="T67" s="32"/>
      <c r="U67" s="32">
        <f>SUM(S67:T67)</f>
        <v>4393.2</v>
      </c>
      <c r="V67" s="32"/>
      <c r="W67" s="32">
        <f>SUM(U67:V67)</f>
        <v>4393.2</v>
      </c>
      <c r="X67" s="34">
        <v>4393.2</v>
      </c>
      <c r="Y67" s="32"/>
      <c r="Z67" s="32">
        <f>SUM(X67:Y67)</f>
        <v>4393.2</v>
      </c>
      <c r="AA67" s="32"/>
      <c r="AB67" s="32">
        <f>SUM(Z67:AA67)</f>
        <v>4393.2</v>
      </c>
      <c r="AC67" s="32"/>
      <c r="AD67" s="32">
        <f>SUM(AB67:AC67)</f>
        <v>4393.2</v>
      </c>
    </row>
    <row r="68" spans="1:30" ht="31.5" outlineLevel="1" x14ac:dyDescent="0.2">
      <c r="A68" s="22" t="s">
        <v>354</v>
      </c>
      <c r="B68" s="22" t="s">
        <v>357</v>
      </c>
      <c r="C68" s="22"/>
      <c r="D68" s="22"/>
      <c r="E68" s="40" t="s">
        <v>358</v>
      </c>
      <c r="F68" s="36">
        <f>F74+F69</f>
        <v>146108.79999999999</v>
      </c>
      <c r="G68" s="36">
        <f t="shared" ref="G68:AB68" si="87">G74+G69</f>
        <v>-3460.3</v>
      </c>
      <c r="H68" s="36">
        <f t="shared" si="87"/>
        <v>142648.5</v>
      </c>
      <c r="I68" s="36">
        <f t="shared" si="87"/>
        <v>0</v>
      </c>
      <c r="J68" s="36">
        <f t="shared" si="87"/>
        <v>0</v>
      </c>
      <c r="K68" s="36">
        <f t="shared" si="87"/>
        <v>142648.5</v>
      </c>
      <c r="L68" s="36">
        <f t="shared" si="87"/>
        <v>0</v>
      </c>
      <c r="M68" s="36">
        <f t="shared" si="87"/>
        <v>0</v>
      </c>
      <c r="N68" s="36">
        <f t="shared" si="87"/>
        <v>142648.5</v>
      </c>
      <c r="O68" s="36">
        <f t="shared" ref="O68:P68" si="88">O74+O69</f>
        <v>0</v>
      </c>
      <c r="P68" s="253">
        <f t="shared" si="88"/>
        <v>142648.5</v>
      </c>
      <c r="Q68" s="36">
        <f t="shared" si="87"/>
        <v>145436.59999999995</v>
      </c>
      <c r="R68" s="36">
        <f t="shared" si="87"/>
        <v>-3460.3</v>
      </c>
      <c r="S68" s="36">
        <f t="shared" si="87"/>
        <v>141976.29999999996</v>
      </c>
      <c r="T68" s="36">
        <f t="shared" si="87"/>
        <v>0</v>
      </c>
      <c r="U68" s="36">
        <f t="shared" si="87"/>
        <v>141976.29999999996</v>
      </c>
      <c r="V68" s="36">
        <f t="shared" ref="V68:W68" si="89">V74+V69</f>
        <v>0</v>
      </c>
      <c r="W68" s="36">
        <f t="shared" si="89"/>
        <v>141976.29999999996</v>
      </c>
      <c r="X68" s="36">
        <f t="shared" si="87"/>
        <v>145576.99999999997</v>
      </c>
      <c r="Y68" s="36">
        <f t="shared" si="87"/>
        <v>-3460.3</v>
      </c>
      <c r="Z68" s="36">
        <f t="shared" si="87"/>
        <v>142116.69999999998</v>
      </c>
      <c r="AA68" s="36">
        <f t="shared" si="87"/>
        <v>0</v>
      </c>
      <c r="AB68" s="36">
        <f t="shared" si="87"/>
        <v>142116.69999999998</v>
      </c>
      <c r="AC68" s="36">
        <f t="shared" ref="AC68:AD68" si="90">AC74+AC69</f>
        <v>0</v>
      </c>
      <c r="AD68" s="36">
        <f t="shared" si="90"/>
        <v>142116.69999999998</v>
      </c>
    </row>
    <row r="69" spans="1:30" ht="31.5" outlineLevel="1" x14ac:dyDescent="0.2">
      <c r="A69" s="22" t="s">
        <v>354</v>
      </c>
      <c r="B69" s="22" t="s">
        <v>357</v>
      </c>
      <c r="C69" s="22" t="s">
        <v>21</v>
      </c>
      <c r="D69" s="22"/>
      <c r="E69" s="40" t="s">
        <v>683</v>
      </c>
      <c r="F69" s="36">
        <f>F70</f>
        <v>272.7</v>
      </c>
      <c r="G69" s="36">
        <f t="shared" ref="G69:Z72" si="91">G70</f>
        <v>0</v>
      </c>
      <c r="H69" s="36">
        <f t="shared" si="91"/>
        <v>272.7</v>
      </c>
      <c r="I69" s="36">
        <f t="shared" si="91"/>
        <v>0</v>
      </c>
      <c r="J69" s="36">
        <f t="shared" si="91"/>
        <v>0</v>
      </c>
      <c r="K69" s="36">
        <f t="shared" si="91"/>
        <v>272.7</v>
      </c>
      <c r="L69" s="36">
        <f t="shared" si="91"/>
        <v>0</v>
      </c>
      <c r="M69" s="36">
        <f t="shared" si="91"/>
        <v>0</v>
      </c>
      <c r="N69" s="36">
        <f t="shared" si="91"/>
        <v>272.7</v>
      </c>
      <c r="O69" s="36">
        <f t="shared" si="91"/>
        <v>0</v>
      </c>
      <c r="P69" s="253">
        <f t="shared" si="91"/>
        <v>272.7</v>
      </c>
      <c r="Q69" s="36">
        <f t="shared" si="91"/>
        <v>280.8</v>
      </c>
      <c r="R69" s="36">
        <f t="shared" si="91"/>
        <v>0</v>
      </c>
      <c r="S69" s="36">
        <f t="shared" si="91"/>
        <v>280.8</v>
      </c>
      <c r="T69" s="36">
        <f t="shared" si="91"/>
        <v>0</v>
      </c>
      <c r="U69" s="36">
        <f t="shared" si="91"/>
        <v>280.8</v>
      </c>
      <c r="V69" s="36">
        <f t="shared" si="91"/>
        <v>0</v>
      </c>
      <c r="W69" s="36">
        <f t="shared" si="91"/>
        <v>280.8</v>
      </c>
      <c r="X69" s="36">
        <f t="shared" si="91"/>
        <v>421.2</v>
      </c>
      <c r="Y69" s="36">
        <f t="shared" si="91"/>
        <v>0</v>
      </c>
      <c r="Z69" s="36">
        <f t="shared" si="91"/>
        <v>421.2</v>
      </c>
      <c r="AA69" s="36">
        <f t="shared" ref="Y69:AD72" si="92">AA70</f>
        <v>0</v>
      </c>
      <c r="AB69" s="36">
        <f t="shared" si="92"/>
        <v>421.2</v>
      </c>
      <c r="AC69" s="36">
        <f t="shared" si="92"/>
        <v>0</v>
      </c>
      <c r="AD69" s="36">
        <f t="shared" si="92"/>
        <v>421.2</v>
      </c>
    </row>
    <row r="70" spans="1:30" ht="31.5" outlineLevel="1" x14ac:dyDescent="0.2">
      <c r="A70" s="22" t="s">
        <v>354</v>
      </c>
      <c r="B70" s="22" t="s">
        <v>357</v>
      </c>
      <c r="C70" s="22" t="s">
        <v>22</v>
      </c>
      <c r="D70" s="22"/>
      <c r="E70" s="40" t="s">
        <v>684</v>
      </c>
      <c r="F70" s="36">
        <f>F71</f>
        <v>272.7</v>
      </c>
      <c r="G70" s="36">
        <f t="shared" si="91"/>
        <v>0</v>
      </c>
      <c r="H70" s="36">
        <f t="shared" si="91"/>
        <v>272.7</v>
      </c>
      <c r="I70" s="36">
        <f t="shared" si="91"/>
        <v>0</v>
      </c>
      <c r="J70" s="36">
        <f t="shared" si="91"/>
        <v>0</v>
      </c>
      <c r="K70" s="36">
        <f t="shared" si="91"/>
        <v>272.7</v>
      </c>
      <c r="L70" s="36">
        <f t="shared" si="91"/>
        <v>0</v>
      </c>
      <c r="M70" s="36">
        <f t="shared" si="91"/>
        <v>0</v>
      </c>
      <c r="N70" s="36">
        <f t="shared" si="91"/>
        <v>272.7</v>
      </c>
      <c r="O70" s="36">
        <f t="shared" si="91"/>
        <v>0</v>
      </c>
      <c r="P70" s="253">
        <f t="shared" si="91"/>
        <v>272.7</v>
      </c>
      <c r="Q70" s="36">
        <f t="shared" si="91"/>
        <v>280.8</v>
      </c>
      <c r="R70" s="36">
        <f t="shared" si="91"/>
        <v>0</v>
      </c>
      <c r="S70" s="36">
        <f t="shared" si="91"/>
        <v>280.8</v>
      </c>
      <c r="T70" s="36">
        <f t="shared" si="91"/>
        <v>0</v>
      </c>
      <c r="U70" s="36">
        <f t="shared" si="91"/>
        <v>280.8</v>
      </c>
      <c r="V70" s="36">
        <f t="shared" si="91"/>
        <v>0</v>
      </c>
      <c r="W70" s="36">
        <f t="shared" si="91"/>
        <v>280.8</v>
      </c>
      <c r="X70" s="36">
        <f t="shared" si="91"/>
        <v>421.2</v>
      </c>
      <c r="Y70" s="36">
        <f t="shared" si="92"/>
        <v>0</v>
      </c>
      <c r="Z70" s="36">
        <f t="shared" si="92"/>
        <v>421.2</v>
      </c>
      <c r="AA70" s="36">
        <f t="shared" si="92"/>
        <v>0</v>
      </c>
      <c r="AB70" s="36">
        <f t="shared" si="92"/>
        <v>421.2</v>
      </c>
      <c r="AC70" s="36">
        <f t="shared" si="92"/>
        <v>0</v>
      </c>
      <c r="AD70" s="36">
        <f t="shared" si="92"/>
        <v>421.2</v>
      </c>
    </row>
    <row r="71" spans="1:30" ht="15.75" outlineLevel="1" x14ac:dyDescent="0.2">
      <c r="A71" s="22" t="s">
        <v>354</v>
      </c>
      <c r="B71" s="22" t="s">
        <v>357</v>
      </c>
      <c r="C71" s="22" t="s">
        <v>484</v>
      </c>
      <c r="D71" s="22"/>
      <c r="E71" s="40" t="s">
        <v>485</v>
      </c>
      <c r="F71" s="36">
        <f>F72</f>
        <v>272.7</v>
      </c>
      <c r="G71" s="36">
        <f t="shared" si="91"/>
        <v>0</v>
      </c>
      <c r="H71" s="36">
        <f t="shared" si="91"/>
        <v>272.7</v>
      </c>
      <c r="I71" s="36">
        <f t="shared" si="91"/>
        <v>0</v>
      </c>
      <c r="J71" s="36">
        <f t="shared" si="91"/>
        <v>0</v>
      </c>
      <c r="K71" s="36">
        <f t="shared" si="91"/>
        <v>272.7</v>
      </c>
      <c r="L71" s="36">
        <f t="shared" si="91"/>
        <v>0</v>
      </c>
      <c r="M71" s="36">
        <f t="shared" si="91"/>
        <v>0</v>
      </c>
      <c r="N71" s="36">
        <f t="shared" si="91"/>
        <v>272.7</v>
      </c>
      <c r="O71" s="36">
        <f t="shared" si="91"/>
        <v>0</v>
      </c>
      <c r="P71" s="253">
        <f t="shared" si="91"/>
        <v>272.7</v>
      </c>
      <c r="Q71" s="36">
        <f t="shared" si="91"/>
        <v>280.8</v>
      </c>
      <c r="R71" s="36">
        <f t="shared" si="91"/>
        <v>0</v>
      </c>
      <c r="S71" s="36">
        <f t="shared" si="91"/>
        <v>280.8</v>
      </c>
      <c r="T71" s="36">
        <f t="shared" si="91"/>
        <v>0</v>
      </c>
      <c r="U71" s="36">
        <f t="shared" si="91"/>
        <v>280.8</v>
      </c>
      <c r="V71" s="36">
        <f t="shared" si="91"/>
        <v>0</v>
      </c>
      <c r="W71" s="36">
        <f t="shared" si="91"/>
        <v>280.8</v>
      </c>
      <c r="X71" s="36">
        <f t="shared" si="91"/>
        <v>421.2</v>
      </c>
      <c r="Y71" s="36">
        <f t="shared" si="92"/>
        <v>0</v>
      </c>
      <c r="Z71" s="36">
        <f t="shared" si="92"/>
        <v>421.2</v>
      </c>
      <c r="AA71" s="36">
        <f t="shared" si="92"/>
        <v>0</v>
      </c>
      <c r="AB71" s="36">
        <f t="shared" si="92"/>
        <v>421.2</v>
      </c>
      <c r="AC71" s="36">
        <f t="shared" si="92"/>
        <v>0</v>
      </c>
      <c r="AD71" s="36">
        <f t="shared" si="92"/>
        <v>421.2</v>
      </c>
    </row>
    <row r="72" spans="1:30" ht="47.25" outlineLevel="1" x14ac:dyDescent="0.2">
      <c r="A72" s="22" t="s">
        <v>354</v>
      </c>
      <c r="B72" s="22" t="s">
        <v>357</v>
      </c>
      <c r="C72" s="22" t="s">
        <v>486</v>
      </c>
      <c r="D72" s="22"/>
      <c r="E72" s="40" t="s">
        <v>487</v>
      </c>
      <c r="F72" s="36">
        <f>F73</f>
        <v>272.7</v>
      </c>
      <c r="G72" s="36">
        <f t="shared" si="91"/>
        <v>0</v>
      </c>
      <c r="H72" s="36">
        <f t="shared" si="91"/>
        <v>272.7</v>
      </c>
      <c r="I72" s="36">
        <f t="shared" si="91"/>
        <v>0</v>
      </c>
      <c r="J72" s="36">
        <f t="shared" si="91"/>
        <v>0</v>
      </c>
      <c r="K72" s="36">
        <f t="shared" si="91"/>
        <v>272.7</v>
      </c>
      <c r="L72" s="36">
        <f t="shared" si="91"/>
        <v>0</v>
      </c>
      <c r="M72" s="36">
        <f t="shared" si="91"/>
        <v>0</v>
      </c>
      <c r="N72" s="36">
        <f t="shared" si="91"/>
        <v>272.7</v>
      </c>
      <c r="O72" s="36">
        <f t="shared" si="91"/>
        <v>0</v>
      </c>
      <c r="P72" s="253">
        <f t="shared" si="91"/>
        <v>272.7</v>
      </c>
      <c r="Q72" s="36">
        <f t="shared" si="91"/>
        <v>280.8</v>
      </c>
      <c r="R72" s="36">
        <f t="shared" si="91"/>
        <v>0</v>
      </c>
      <c r="S72" s="36">
        <f t="shared" si="91"/>
        <v>280.8</v>
      </c>
      <c r="T72" s="36">
        <f t="shared" si="91"/>
        <v>0</v>
      </c>
      <c r="U72" s="36">
        <f t="shared" si="91"/>
        <v>280.8</v>
      </c>
      <c r="V72" s="36">
        <f t="shared" si="91"/>
        <v>0</v>
      </c>
      <c r="W72" s="36">
        <f t="shared" si="91"/>
        <v>280.8</v>
      </c>
      <c r="X72" s="36">
        <f t="shared" si="91"/>
        <v>421.2</v>
      </c>
      <c r="Y72" s="36">
        <f t="shared" si="92"/>
        <v>0</v>
      </c>
      <c r="Z72" s="36">
        <f t="shared" si="92"/>
        <v>421.2</v>
      </c>
      <c r="AA72" s="36">
        <f t="shared" si="92"/>
        <v>0</v>
      </c>
      <c r="AB72" s="36">
        <f t="shared" si="92"/>
        <v>421.2</v>
      </c>
      <c r="AC72" s="36">
        <f t="shared" si="92"/>
        <v>0</v>
      </c>
      <c r="AD72" s="36">
        <f t="shared" si="92"/>
        <v>421.2</v>
      </c>
    </row>
    <row r="73" spans="1:30" ht="31.5" outlineLevel="1" x14ac:dyDescent="0.2">
      <c r="A73" s="41" t="s">
        <v>354</v>
      </c>
      <c r="B73" s="41" t="s">
        <v>357</v>
      </c>
      <c r="C73" s="41" t="s">
        <v>486</v>
      </c>
      <c r="D73" s="41" t="s">
        <v>3</v>
      </c>
      <c r="E73" s="42" t="s">
        <v>4</v>
      </c>
      <c r="F73" s="32">
        <v>272.7</v>
      </c>
      <c r="G73" s="32"/>
      <c r="H73" s="32">
        <f>SUM(F73:G73)</f>
        <v>272.7</v>
      </c>
      <c r="I73" s="32"/>
      <c r="J73" s="32"/>
      <c r="K73" s="32">
        <f>SUM(H73:J73)</f>
        <v>272.7</v>
      </c>
      <c r="L73" s="32"/>
      <c r="M73" s="32"/>
      <c r="N73" s="32">
        <f>SUM(K73:M73)</f>
        <v>272.7</v>
      </c>
      <c r="O73" s="32"/>
      <c r="P73" s="252">
        <f>SUM(N73:O73)</f>
        <v>272.7</v>
      </c>
      <c r="Q73" s="32">
        <v>280.8</v>
      </c>
      <c r="R73" s="32"/>
      <c r="S73" s="32">
        <f>SUM(Q73:R73)</f>
        <v>280.8</v>
      </c>
      <c r="T73" s="32"/>
      <c r="U73" s="32">
        <f>SUM(S73:T73)</f>
        <v>280.8</v>
      </c>
      <c r="V73" s="32"/>
      <c r="W73" s="32">
        <f>SUM(U73:V73)</f>
        <v>280.8</v>
      </c>
      <c r="X73" s="32">
        <v>421.2</v>
      </c>
      <c r="Y73" s="32"/>
      <c r="Z73" s="32">
        <f>SUM(X73:Y73)</f>
        <v>421.2</v>
      </c>
      <c r="AA73" s="32"/>
      <c r="AB73" s="32">
        <f>SUM(Z73:AA73)</f>
        <v>421.2</v>
      </c>
      <c r="AC73" s="32"/>
      <c r="AD73" s="32">
        <f>SUM(AB73:AC73)</f>
        <v>421.2</v>
      </c>
    </row>
    <row r="74" spans="1:30" ht="31.5" outlineLevel="2" x14ac:dyDescent="0.2">
      <c r="A74" s="22" t="s">
        <v>354</v>
      </c>
      <c r="B74" s="22" t="s">
        <v>357</v>
      </c>
      <c r="C74" s="22" t="s">
        <v>23</v>
      </c>
      <c r="D74" s="22"/>
      <c r="E74" s="40" t="s">
        <v>668</v>
      </c>
      <c r="F74" s="36">
        <f t="shared" ref="F74:AC75" si="93">F75</f>
        <v>145836.09999999998</v>
      </c>
      <c r="G74" s="36">
        <f t="shared" si="93"/>
        <v>-3460.3</v>
      </c>
      <c r="H74" s="36">
        <f t="shared" si="93"/>
        <v>142375.79999999999</v>
      </c>
      <c r="I74" s="36">
        <f t="shared" si="93"/>
        <v>0</v>
      </c>
      <c r="J74" s="36">
        <f t="shared" si="93"/>
        <v>0</v>
      </c>
      <c r="K74" s="36">
        <f t="shared" si="93"/>
        <v>142375.79999999999</v>
      </c>
      <c r="L74" s="36">
        <f t="shared" si="93"/>
        <v>0</v>
      </c>
      <c r="M74" s="36">
        <f t="shared" si="93"/>
        <v>0</v>
      </c>
      <c r="N74" s="36">
        <f t="shared" si="93"/>
        <v>142375.79999999999</v>
      </c>
      <c r="O74" s="36">
        <f t="shared" si="93"/>
        <v>0</v>
      </c>
      <c r="P74" s="253">
        <f t="shared" si="93"/>
        <v>142375.79999999999</v>
      </c>
      <c r="Q74" s="36">
        <f t="shared" si="93"/>
        <v>145155.79999999996</v>
      </c>
      <c r="R74" s="36">
        <f t="shared" si="93"/>
        <v>-3460.3</v>
      </c>
      <c r="S74" s="36">
        <f t="shared" si="93"/>
        <v>141695.49999999997</v>
      </c>
      <c r="T74" s="36">
        <f t="shared" si="93"/>
        <v>0</v>
      </c>
      <c r="U74" s="36">
        <f t="shared" si="93"/>
        <v>141695.49999999997</v>
      </c>
      <c r="V74" s="36">
        <f t="shared" si="93"/>
        <v>0</v>
      </c>
      <c r="W74" s="36">
        <f t="shared" si="93"/>
        <v>141695.49999999997</v>
      </c>
      <c r="X74" s="36">
        <f t="shared" si="93"/>
        <v>145155.79999999996</v>
      </c>
      <c r="Y74" s="36">
        <f t="shared" si="93"/>
        <v>-3460.3</v>
      </c>
      <c r="Z74" s="36">
        <f t="shared" si="93"/>
        <v>141695.49999999997</v>
      </c>
      <c r="AA74" s="36">
        <f t="shared" si="93"/>
        <v>0</v>
      </c>
      <c r="AB74" s="36">
        <f t="shared" si="93"/>
        <v>141695.49999999997</v>
      </c>
      <c r="AC74" s="36">
        <f t="shared" si="93"/>
        <v>0</v>
      </c>
      <c r="AD74" s="36">
        <f t="shared" ref="AC74:AD75" si="94">AD75</f>
        <v>141695.49999999997</v>
      </c>
    </row>
    <row r="75" spans="1:30" ht="31.5" outlineLevel="3" x14ac:dyDescent="0.2">
      <c r="A75" s="22" t="s">
        <v>354</v>
      </c>
      <c r="B75" s="22" t="s">
        <v>357</v>
      </c>
      <c r="C75" s="22" t="s">
        <v>24</v>
      </c>
      <c r="D75" s="22"/>
      <c r="E75" s="40" t="s">
        <v>669</v>
      </c>
      <c r="F75" s="36">
        <f t="shared" si="93"/>
        <v>145836.09999999998</v>
      </c>
      <c r="G75" s="36">
        <f t="shared" si="93"/>
        <v>-3460.3</v>
      </c>
      <c r="H75" s="36">
        <f t="shared" si="93"/>
        <v>142375.79999999999</v>
      </c>
      <c r="I75" s="36">
        <f t="shared" si="93"/>
        <v>0</v>
      </c>
      <c r="J75" s="36">
        <f t="shared" si="93"/>
        <v>0</v>
      </c>
      <c r="K75" s="36">
        <f t="shared" si="93"/>
        <v>142375.79999999999</v>
      </c>
      <c r="L75" s="36">
        <f t="shared" si="93"/>
        <v>0</v>
      </c>
      <c r="M75" s="36">
        <f t="shared" si="93"/>
        <v>0</v>
      </c>
      <c r="N75" s="36">
        <f t="shared" si="93"/>
        <v>142375.79999999999</v>
      </c>
      <c r="O75" s="36">
        <f t="shared" si="93"/>
        <v>0</v>
      </c>
      <c r="P75" s="253">
        <f t="shared" si="93"/>
        <v>142375.79999999999</v>
      </c>
      <c r="Q75" s="36">
        <f t="shared" si="93"/>
        <v>145155.79999999996</v>
      </c>
      <c r="R75" s="36">
        <f t="shared" si="93"/>
        <v>-3460.3</v>
      </c>
      <c r="S75" s="36">
        <f t="shared" si="93"/>
        <v>141695.49999999997</v>
      </c>
      <c r="T75" s="36">
        <f t="shared" si="93"/>
        <v>0</v>
      </c>
      <c r="U75" s="36">
        <f t="shared" si="93"/>
        <v>141695.49999999997</v>
      </c>
      <c r="V75" s="36">
        <f t="shared" si="93"/>
        <v>0</v>
      </c>
      <c r="W75" s="36">
        <f t="shared" si="93"/>
        <v>141695.49999999997</v>
      </c>
      <c r="X75" s="36">
        <f t="shared" si="93"/>
        <v>145155.79999999996</v>
      </c>
      <c r="Y75" s="36">
        <f t="shared" si="93"/>
        <v>-3460.3</v>
      </c>
      <c r="Z75" s="36">
        <f t="shared" si="93"/>
        <v>141695.49999999997</v>
      </c>
      <c r="AA75" s="36">
        <f t="shared" si="93"/>
        <v>0</v>
      </c>
      <c r="AB75" s="36">
        <f t="shared" si="93"/>
        <v>141695.49999999997</v>
      </c>
      <c r="AC75" s="36">
        <f t="shared" si="94"/>
        <v>0</v>
      </c>
      <c r="AD75" s="36">
        <f t="shared" si="94"/>
        <v>141695.49999999997</v>
      </c>
    </row>
    <row r="76" spans="1:30" ht="31.5" outlineLevel="4" x14ac:dyDescent="0.2">
      <c r="A76" s="22" t="s">
        <v>354</v>
      </c>
      <c r="B76" s="22" t="s">
        <v>357</v>
      </c>
      <c r="C76" s="22" t="s">
        <v>25</v>
      </c>
      <c r="D76" s="22"/>
      <c r="E76" s="40" t="s">
        <v>26</v>
      </c>
      <c r="F76" s="36">
        <f>F77+F82+F84+F86+F88+F91+F94+F96</f>
        <v>145836.09999999998</v>
      </c>
      <c r="G76" s="36">
        <f t="shared" ref="G76:AB76" si="95">G77+G82+G84+G86+G88+G91+G94+G96</f>
        <v>-3460.3</v>
      </c>
      <c r="H76" s="36">
        <f t="shared" si="95"/>
        <v>142375.79999999999</v>
      </c>
      <c r="I76" s="36">
        <f t="shared" si="95"/>
        <v>0</v>
      </c>
      <c r="J76" s="36">
        <f t="shared" si="95"/>
        <v>0</v>
      </c>
      <c r="K76" s="36">
        <f t="shared" si="95"/>
        <v>142375.79999999999</v>
      </c>
      <c r="L76" s="36">
        <f t="shared" si="95"/>
        <v>0</v>
      </c>
      <c r="M76" s="36">
        <f t="shared" si="95"/>
        <v>0</v>
      </c>
      <c r="N76" s="36">
        <f t="shared" si="95"/>
        <v>142375.79999999999</v>
      </c>
      <c r="O76" s="36">
        <f t="shared" ref="O76:P76" si="96">O77+O82+O84+O86+O88+O91+O94+O96</f>
        <v>0</v>
      </c>
      <c r="P76" s="253">
        <f t="shared" si="96"/>
        <v>142375.79999999999</v>
      </c>
      <c r="Q76" s="36">
        <f t="shared" si="95"/>
        <v>145155.79999999996</v>
      </c>
      <c r="R76" s="36">
        <f t="shared" si="95"/>
        <v>-3460.3</v>
      </c>
      <c r="S76" s="36">
        <f t="shared" si="95"/>
        <v>141695.49999999997</v>
      </c>
      <c r="T76" s="36">
        <f t="shared" si="95"/>
        <v>0</v>
      </c>
      <c r="U76" s="36">
        <f t="shared" si="95"/>
        <v>141695.49999999997</v>
      </c>
      <c r="V76" s="36">
        <f t="shared" ref="V76:W76" si="97">V77+V82+V84+V86+V88+V91+V94+V96</f>
        <v>0</v>
      </c>
      <c r="W76" s="36">
        <f t="shared" si="97"/>
        <v>141695.49999999997</v>
      </c>
      <c r="X76" s="36">
        <f t="shared" si="95"/>
        <v>145155.79999999996</v>
      </c>
      <c r="Y76" s="36">
        <f t="shared" si="95"/>
        <v>-3460.3</v>
      </c>
      <c r="Z76" s="36">
        <f t="shared" si="95"/>
        <v>141695.49999999997</v>
      </c>
      <c r="AA76" s="36">
        <f t="shared" si="95"/>
        <v>0</v>
      </c>
      <c r="AB76" s="36">
        <f t="shared" si="95"/>
        <v>141695.49999999997</v>
      </c>
      <c r="AC76" s="36">
        <f t="shared" ref="AC76:AD76" si="98">AC77+AC82+AC84+AC86+AC88+AC91+AC94+AC96</f>
        <v>0</v>
      </c>
      <c r="AD76" s="36">
        <f t="shared" si="98"/>
        <v>141695.49999999997</v>
      </c>
    </row>
    <row r="77" spans="1:30" ht="15.75" outlineLevel="5" x14ac:dyDescent="0.2">
      <c r="A77" s="22" t="s">
        <v>354</v>
      </c>
      <c r="B77" s="22" t="s">
        <v>357</v>
      </c>
      <c r="C77" s="22" t="s">
        <v>27</v>
      </c>
      <c r="D77" s="22"/>
      <c r="E77" s="40" t="s">
        <v>28</v>
      </c>
      <c r="F77" s="36">
        <f t="shared" ref="F77:AB77" si="99">F78+F79+F81+F80</f>
        <v>134950.79999999999</v>
      </c>
      <c r="G77" s="36">
        <f t="shared" si="99"/>
        <v>-3460.3</v>
      </c>
      <c r="H77" s="36">
        <f t="shared" si="99"/>
        <v>131490.5</v>
      </c>
      <c r="I77" s="36">
        <f t="shared" si="99"/>
        <v>0</v>
      </c>
      <c r="J77" s="36">
        <f t="shared" si="99"/>
        <v>0</v>
      </c>
      <c r="K77" s="36">
        <f t="shared" si="99"/>
        <v>131490.5</v>
      </c>
      <c r="L77" s="36">
        <f t="shared" si="99"/>
        <v>0</v>
      </c>
      <c r="M77" s="36">
        <f t="shared" si="99"/>
        <v>0</v>
      </c>
      <c r="N77" s="36">
        <f t="shared" si="99"/>
        <v>131490.5</v>
      </c>
      <c r="O77" s="36">
        <f t="shared" ref="O77:P77" si="100">O78+O79+O81+O80</f>
        <v>0</v>
      </c>
      <c r="P77" s="253">
        <f t="shared" si="100"/>
        <v>131490.5</v>
      </c>
      <c r="Q77" s="36">
        <f t="shared" si="99"/>
        <v>134190.79999999999</v>
      </c>
      <c r="R77" s="36">
        <f t="shared" si="99"/>
        <v>-3460.3</v>
      </c>
      <c r="S77" s="36">
        <f t="shared" si="99"/>
        <v>130730.5</v>
      </c>
      <c r="T77" s="36">
        <f t="shared" si="99"/>
        <v>0</v>
      </c>
      <c r="U77" s="36">
        <f t="shared" si="99"/>
        <v>130730.5</v>
      </c>
      <c r="V77" s="36">
        <f t="shared" ref="V77:W77" si="101">V78+V79+V81+V80</f>
        <v>0</v>
      </c>
      <c r="W77" s="36">
        <f t="shared" si="101"/>
        <v>130730.5</v>
      </c>
      <c r="X77" s="36">
        <f t="shared" si="99"/>
        <v>134190.79999999999</v>
      </c>
      <c r="Y77" s="36">
        <f t="shared" si="99"/>
        <v>-3460.3</v>
      </c>
      <c r="Z77" s="36">
        <f t="shared" si="99"/>
        <v>130730.5</v>
      </c>
      <c r="AA77" s="36">
        <f t="shared" si="99"/>
        <v>0</v>
      </c>
      <c r="AB77" s="36">
        <f t="shared" si="99"/>
        <v>130730.5</v>
      </c>
      <c r="AC77" s="36">
        <f t="shared" ref="AC77:AD77" si="102">AC78+AC79+AC81+AC80</f>
        <v>0</v>
      </c>
      <c r="AD77" s="36">
        <f t="shared" si="102"/>
        <v>130730.5</v>
      </c>
    </row>
    <row r="78" spans="1:30" ht="31.5" outlineLevel="7" x14ac:dyDescent="0.2">
      <c r="A78" s="41" t="s">
        <v>354</v>
      </c>
      <c r="B78" s="41" t="s">
        <v>357</v>
      </c>
      <c r="C78" s="41" t="s">
        <v>27</v>
      </c>
      <c r="D78" s="41" t="s">
        <v>3</v>
      </c>
      <c r="E78" s="42" t="s">
        <v>4</v>
      </c>
      <c r="F78" s="32">
        <v>123393.3</v>
      </c>
      <c r="G78" s="32">
        <f>-1034.9-2425.4</f>
        <v>-3460.3</v>
      </c>
      <c r="H78" s="32">
        <f t="shared" ref="H78:H81" si="103">SUM(F78:G78)</f>
        <v>119933</v>
      </c>
      <c r="I78" s="32"/>
      <c r="J78" s="32"/>
      <c r="K78" s="32">
        <f t="shared" ref="K78:K81" si="104">SUM(H78:J78)</f>
        <v>119933</v>
      </c>
      <c r="L78" s="32"/>
      <c r="M78" s="32"/>
      <c r="N78" s="32">
        <f t="shared" ref="N78:N81" si="105">SUM(K78:M78)</f>
        <v>119933</v>
      </c>
      <c r="O78" s="32"/>
      <c r="P78" s="252">
        <f>SUM(N78:O78)</f>
        <v>119933</v>
      </c>
      <c r="Q78" s="34">
        <v>123393.3</v>
      </c>
      <c r="R78" s="32">
        <f>-1034.9-2425.4</f>
        <v>-3460.3</v>
      </c>
      <c r="S78" s="32">
        <f t="shared" ref="S78:S81" si="106">SUM(Q78:R78)</f>
        <v>119933</v>
      </c>
      <c r="T78" s="32"/>
      <c r="U78" s="32">
        <f t="shared" ref="U78:U81" si="107">SUM(S78:T78)</f>
        <v>119933</v>
      </c>
      <c r="V78" s="32"/>
      <c r="W78" s="32">
        <f t="shared" ref="W78:W81" si="108">SUM(U78:V78)</f>
        <v>119933</v>
      </c>
      <c r="X78" s="34">
        <v>123393.3</v>
      </c>
      <c r="Y78" s="32">
        <f>-1034.9-2425.4</f>
        <v>-3460.3</v>
      </c>
      <c r="Z78" s="32">
        <f t="shared" ref="Z78:Z81" si="109">SUM(X78:Y78)</f>
        <v>119933</v>
      </c>
      <c r="AA78" s="32"/>
      <c r="AB78" s="32">
        <f t="shared" ref="AB78:AB81" si="110">SUM(Z78:AA78)</f>
        <v>119933</v>
      </c>
      <c r="AC78" s="32"/>
      <c r="AD78" s="32">
        <f t="shared" ref="AD78:AD81" si="111">SUM(AB78:AC78)</f>
        <v>119933</v>
      </c>
    </row>
    <row r="79" spans="1:30" ht="15.75" outlineLevel="7" x14ac:dyDescent="0.2">
      <c r="A79" s="41" t="s">
        <v>354</v>
      </c>
      <c r="B79" s="41" t="s">
        <v>357</v>
      </c>
      <c r="C79" s="41" t="s">
        <v>27</v>
      </c>
      <c r="D79" s="41" t="s">
        <v>6</v>
      </c>
      <c r="E79" s="42" t="s">
        <v>7</v>
      </c>
      <c r="F79" s="32">
        <v>10190.200000000001</v>
      </c>
      <c r="G79" s="32"/>
      <c r="H79" s="32">
        <f t="shared" si="103"/>
        <v>10190.200000000001</v>
      </c>
      <c r="I79" s="32"/>
      <c r="J79" s="32"/>
      <c r="K79" s="32">
        <f t="shared" si="104"/>
        <v>10190.200000000001</v>
      </c>
      <c r="L79" s="32"/>
      <c r="M79" s="32"/>
      <c r="N79" s="32">
        <f t="shared" si="105"/>
        <v>10190.200000000001</v>
      </c>
      <c r="O79" s="32"/>
      <c r="P79" s="252">
        <f>SUM(N79:O79)</f>
        <v>10190.200000000001</v>
      </c>
      <c r="Q79" s="34">
        <v>10190.200000000001</v>
      </c>
      <c r="R79" s="32"/>
      <c r="S79" s="32">
        <f t="shared" si="106"/>
        <v>10190.200000000001</v>
      </c>
      <c r="T79" s="32"/>
      <c r="U79" s="32">
        <f t="shared" si="107"/>
        <v>10190.200000000001</v>
      </c>
      <c r="V79" s="32"/>
      <c r="W79" s="32">
        <f t="shared" si="108"/>
        <v>10190.200000000001</v>
      </c>
      <c r="X79" s="34">
        <v>10190.200000000001</v>
      </c>
      <c r="Y79" s="32"/>
      <c r="Z79" s="32">
        <f t="shared" si="109"/>
        <v>10190.200000000001</v>
      </c>
      <c r="AA79" s="32"/>
      <c r="AB79" s="32">
        <f t="shared" si="110"/>
        <v>10190.200000000001</v>
      </c>
      <c r="AC79" s="32"/>
      <c r="AD79" s="32">
        <f t="shared" si="111"/>
        <v>10190.200000000001</v>
      </c>
    </row>
    <row r="80" spans="1:30" ht="15.75" outlineLevel="7" x14ac:dyDescent="0.2">
      <c r="A80" s="41" t="s">
        <v>354</v>
      </c>
      <c r="B80" s="41" t="s">
        <v>357</v>
      </c>
      <c r="C80" s="41" t="s">
        <v>27</v>
      </c>
      <c r="D80" s="41" t="s">
        <v>41</v>
      </c>
      <c r="E80" s="42" t="s">
        <v>42</v>
      </c>
      <c r="F80" s="32">
        <v>1020</v>
      </c>
      <c r="G80" s="32"/>
      <c r="H80" s="32">
        <f t="shared" si="103"/>
        <v>1020</v>
      </c>
      <c r="I80" s="32"/>
      <c r="J80" s="32"/>
      <c r="K80" s="32">
        <f t="shared" si="104"/>
        <v>1020</v>
      </c>
      <c r="L80" s="32"/>
      <c r="M80" s="32"/>
      <c r="N80" s="32">
        <f t="shared" si="105"/>
        <v>1020</v>
      </c>
      <c r="O80" s="32"/>
      <c r="P80" s="252">
        <f>SUM(N80:O80)</f>
        <v>1020</v>
      </c>
      <c r="Q80" s="34">
        <v>260</v>
      </c>
      <c r="R80" s="32"/>
      <c r="S80" s="32">
        <f t="shared" si="106"/>
        <v>260</v>
      </c>
      <c r="T80" s="32"/>
      <c r="U80" s="32">
        <f t="shared" si="107"/>
        <v>260</v>
      </c>
      <c r="V80" s="32"/>
      <c r="W80" s="32">
        <f t="shared" si="108"/>
        <v>260</v>
      </c>
      <c r="X80" s="34">
        <v>260</v>
      </c>
      <c r="Y80" s="32"/>
      <c r="Z80" s="32">
        <f t="shared" si="109"/>
        <v>260</v>
      </c>
      <c r="AA80" s="32"/>
      <c r="AB80" s="32">
        <f t="shared" si="110"/>
        <v>260</v>
      </c>
      <c r="AC80" s="32"/>
      <c r="AD80" s="32">
        <f t="shared" si="111"/>
        <v>260</v>
      </c>
    </row>
    <row r="81" spans="1:30" ht="15.75" outlineLevel="7" x14ac:dyDescent="0.2">
      <c r="A81" s="41" t="s">
        <v>354</v>
      </c>
      <c r="B81" s="41" t="s">
        <v>357</v>
      </c>
      <c r="C81" s="41" t="s">
        <v>27</v>
      </c>
      <c r="D81" s="41" t="s">
        <v>14</v>
      </c>
      <c r="E81" s="42" t="s">
        <v>15</v>
      </c>
      <c r="F81" s="32">
        <v>347.3</v>
      </c>
      <c r="G81" s="32"/>
      <c r="H81" s="32">
        <f t="shared" si="103"/>
        <v>347.3</v>
      </c>
      <c r="I81" s="32"/>
      <c r="J81" s="32"/>
      <c r="K81" s="32">
        <f t="shared" si="104"/>
        <v>347.3</v>
      </c>
      <c r="L81" s="32"/>
      <c r="M81" s="32"/>
      <c r="N81" s="32">
        <f t="shared" si="105"/>
        <v>347.3</v>
      </c>
      <c r="O81" s="32"/>
      <c r="P81" s="252">
        <f>SUM(N81:O81)</f>
        <v>347.3</v>
      </c>
      <c r="Q81" s="34">
        <v>347.3</v>
      </c>
      <c r="R81" s="32"/>
      <c r="S81" s="32">
        <f t="shared" si="106"/>
        <v>347.3</v>
      </c>
      <c r="T81" s="32"/>
      <c r="U81" s="32">
        <f t="shared" si="107"/>
        <v>347.3</v>
      </c>
      <c r="V81" s="32"/>
      <c r="W81" s="32">
        <f t="shared" si="108"/>
        <v>347.3</v>
      </c>
      <c r="X81" s="34">
        <v>347.3</v>
      </c>
      <c r="Y81" s="32"/>
      <c r="Z81" s="32">
        <f t="shared" si="109"/>
        <v>347.3</v>
      </c>
      <c r="AA81" s="32"/>
      <c r="AB81" s="32">
        <f t="shared" si="110"/>
        <v>347.3</v>
      </c>
      <c r="AC81" s="32"/>
      <c r="AD81" s="32">
        <f t="shared" si="111"/>
        <v>347.3</v>
      </c>
    </row>
    <row r="82" spans="1:30" ht="15.75" outlineLevel="5" x14ac:dyDescent="0.2">
      <c r="A82" s="22" t="s">
        <v>354</v>
      </c>
      <c r="B82" s="22" t="s">
        <v>357</v>
      </c>
      <c r="C82" s="22" t="s">
        <v>29</v>
      </c>
      <c r="D82" s="22"/>
      <c r="E82" s="40" t="s">
        <v>9</v>
      </c>
      <c r="F82" s="36">
        <f t="shared" ref="F82:AD82" si="112">F83</f>
        <v>1200</v>
      </c>
      <c r="G82" s="36">
        <f t="shared" si="112"/>
        <v>0</v>
      </c>
      <c r="H82" s="36">
        <f t="shared" si="112"/>
        <v>1200</v>
      </c>
      <c r="I82" s="36">
        <f t="shared" si="112"/>
        <v>0</v>
      </c>
      <c r="J82" s="36">
        <f t="shared" si="112"/>
        <v>0</v>
      </c>
      <c r="K82" s="36">
        <f t="shared" si="112"/>
        <v>1200</v>
      </c>
      <c r="L82" s="36">
        <f t="shared" si="112"/>
        <v>0</v>
      </c>
      <c r="M82" s="36">
        <f t="shared" si="112"/>
        <v>0</v>
      </c>
      <c r="N82" s="36">
        <f t="shared" si="112"/>
        <v>1200</v>
      </c>
      <c r="O82" s="36">
        <f t="shared" si="112"/>
        <v>0</v>
      </c>
      <c r="P82" s="253">
        <f t="shared" si="112"/>
        <v>1200</v>
      </c>
      <c r="Q82" s="36">
        <f t="shared" si="112"/>
        <v>1000</v>
      </c>
      <c r="R82" s="36">
        <f t="shared" si="112"/>
        <v>0</v>
      </c>
      <c r="S82" s="36">
        <f t="shared" si="112"/>
        <v>1000</v>
      </c>
      <c r="T82" s="36">
        <f t="shared" si="112"/>
        <v>0</v>
      </c>
      <c r="U82" s="36">
        <f t="shared" si="112"/>
        <v>1000</v>
      </c>
      <c r="V82" s="36">
        <f t="shared" si="112"/>
        <v>0</v>
      </c>
      <c r="W82" s="36">
        <f t="shared" si="112"/>
        <v>1000</v>
      </c>
      <c r="X82" s="36">
        <f t="shared" si="112"/>
        <v>1000</v>
      </c>
      <c r="Y82" s="36">
        <f t="shared" si="112"/>
        <v>0</v>
      </c>
      <c r="Z82" s="36">
        <f t="shared" si="112"/>
        <v>1000</v>
      </c>
      <c r="AA82" s="36">
        <f t="shared" si="112"/>
        <v>0</v>
      </c>
      <c r="AB82" s="36">
        <f t="shared" si="112"/>
        <v>1000</v>
      </c>
      <c r="AC82" s="36">
        <f t="shared" si="112"/>
        <v>0</v>
      </c>
      <c r="AD82" s="36">
        <f t="shared" si="112"/>
        <v>1000</v>
      </c>
    </row>
    <row r="83" spans="1:30" ht="15.75" outlineLevel="7" x14ac:dyDescent="0.2">
      <c r="A83" s="41" t="s">
        <v>354</v>
      </c>
      <c r="B83" s="41" t="s">
        <v>357</v>
      </c>
      <c r="C83" s="41" t="s">
        <v>29</v>
      </c>
      <c r="D83" s="41" t="s">
        <v>6</v>
      </c>
      <c r="E83" s="42" t="s">
        <v>7</v>
      </c>
      <c r="F83" s="32">
        <v>1200</v>
      </c>
      <c r="G83" s="32"/>
      <c r="H83" s="32">
        <f>SUM(F83:G83)</f>
        <v>1200</v>
      </c>
      <c r="I83" s="32"/>
      <c r="J83" s="32"/>
      <c r="K83" s="32">
        <f>SUM(H83:J83)</f>
        <v>1200</v>
      </c>
      <c r="L83" s="32"/>
      <c r="M83" s="32"/>
      <c r="N83" s="32">
        <f>SUM(K83:M83)</f>
        <v>1200</v>
      </c>
      <c r="O83" s="32"/>
      <c r="P83" s="252">
        <f>SUM(N83:O83)</f>
        <v>1200</v>
      </c>
      <c r="Q83" s="34">
        <v>1000</v>
      </c>
      <c r="R83" s="32"/>
      <c r="S83" s="32">
        <f>SUM(Q83:R83)</f>
        <v>1000</v>
      </c>
      <c r="T83" s="32"/>
      <c r="U83" s="32">
        <f>SUM(S83:T83)</f>
        <v>1000</v>
      </c>
      <c r="V83" s="32"/>
      <c r="W83" s="32">
        <f>SUM(U83:V83)</f>
        <v>1000</v>
      </c>
      <c r="X83" s="34">
        <v>1000</v>
      </c>
      <c r="Y83" s="32"/>
      <c r="Z83" s="32">
        <f>SUM(X83:Y83)</f>
        <v>1000</v>
      </c>
      <c r="AA83" s="32"/>
      <c r="AB83" s="32">
        <f>SUM(Z83:AA83)</f>
        <v>1000</v>
      </c>
      <c r="AC83" s="32"/>
      <c r="AD83" s="32">
        <f>SUM(AB83:AC83)</f>
        <v>1000</v>
      </c>
    </row>
    <row r="84" spans="1:30" ht="31.5" outlineLevel="7" x14ac:dyDescent="0.2">
      <c r="A84" s="22" t="s">
        <v>354</v>
      </c>
      <c r="B84" s="22" t="s">
        <v>357</v>
      </c>
      <c r="C84" s="22" t="s">
        <v>488</v>
      </c>
      <c r="D84" s="22"/>
      <c r="E84" s="40" t="s">
        <v>720</v>
      </c>
      <c r="F84" s="36">
        <f t="shared" ref="F84:AD84" si="113">F85</f>
        <v>25.8</v>
      </c>
      <c r="G84" s="36">
        <f t="shared" si="113"/>
        <v>0</v>
      </c>
      <c r="H84" s="36">
        <f t="shared" si="113"/>
        <v>25.8</v>
      </c>
      <c r="I84" s="36">
        <f t="shared" si="113"/>
        <v>0</v>
      </c>
      <c r="J84" s="36">
        <f t="shared" si="113"/>
        <v>0</v>
      </c>
      <c r="K84" s="36">
        <f t="shared" si="113"/>
        <v>25.8</v>
      </c>
      <c r="L84" s="36">
        <f t="shared" si="113"/>
        <v>0</v>
      </c>
      <c r="M84" s="36">
        <f t="shared" si="113"/>
        <v>0</v>
      </c>
      <c r="N84" s="36">
        <f t="shared" si="113"/>
        <v>25.8</v>
      </c>
      <c r="O84" s="36">
        <f t="shared" si="113"/>
        <v>0</v>
      </c>
      <c r="P84" s="253">
        <f t="shared" si="113"/>
        <v>25.8</v>
      </c>
      <c r="Q84" s="36">
        <f t="shared" si="113"/>
        <v>26.6</v>
      </c>
      <c r="R84" s="36">
        <f t="shared" si="113"/>
        <v>0</v>
      </c>
      <c r="S84" s="36">
        <f t="shared" si="113"/>
        <v>26.6</v>
      </c>
      <c r="T84" s="36">
        <f t="shared" si="113"/>
        <v>0</v>
      </c>
      <c r="U84" s="36">
        <f t="shared" si="113"/>
        <v>26.6</v>
      </c>
      <c r="V84" s="36">
        <f t="shared" si="113"/>
        <v>0</v>
      </c>
      <c r="W84" s="36">
        <f t="shared" si="113"/>
        <v>26.6</v>
      </c>
      <c r="X84" s="36">
        <f t="shared" si="113"/>
        <v>26.6</v>
      </c>
      <c r="Y84" s="36">
        <f t="shared" si="113"/>
        <v>0</v>
      </c>
      <c r="Z84" s="36">
        <f t="shared" si="113"/>
        <v>26.6</v>
      </c>
      <c r="AA84" s="36">
        <f t="shared" si="113"/>
        <v>0</v>
      </c>
      <c r="AB84" s="36">
        <f t="shared" si="113"/>
        <v>26.6</v>
      </c>
      <c r="AC84" s="36">
        <f t="shared" si="113"/>
        <v>0</v>
      </c>
      <c r="AD84" s="36">
        <f t="shared" si="113"/>
        <v>26.6</v>
      </c>
    </row>
    <row r="85" spans="1:30" ht="31.5" outlineLevel="7" x14ac:dyDescent="0.2">
      <c r="A85" s="41" t="s">
        <v>354</v>
      </c>
      <c r="B85" s="41" t="s">
        <v>357</v>
      </c>
      <c r="C85" s="41" t="s">
        <v>488</v>
      </c>
      <c r="D85" s="41" t="s">
        <v>3</v>
      </c>
      <c r="E85" s="42" t="s">
        <v>4</v>
      </c>
      <c r="F85" s="47">
        <v>25.8</v>
      </c>
      <c r="G85" s="32"/>
      <c r="H85" s="32">
        <f>SUM(F85:G85)</f>
        <v>25.8</v>
      </c>
      <c r="I85" s="32"/>
      <c r="J85" s="32"/>
      <c r="K85" s="32">
        <f>SUM(H85:J85)</f>
        <v>25.8</v>
      </c>
      <c r="L85" s="32"/>
      <c r="M85" s="32"/>
      <c r="N85" s="32">
        <f>SUM(K85:M85)</f>
        <v>25.8</v>
      </c>
      <c r="O85" s="32"/>
      <c r="P85" s="252">
        <f>SUM(N85:O85)</f>
        <v>25.8</v>
      </c>
      <c r="Q85" s="47">
        <v>26.6</v>
      </c>
      <c r="R85" s="32"/>
      <c r="S85" s="32">
        <f>SUM(Q85:R85)</f>
        <v>26.6</v>
      </c>
      <c r="T85" s="32"/>
      <c r="U85" s="32">
        <f>SUM(S85:T85)</f>
        <v>26.6</v>
      </c>
      <c r="V85" s="32"/>
      <c r="W85" s="32">
        <f>SUM(U85:V85)</f>
        <v>26.6</v>
      </c>
      <c r="X85" s="47">
        <v>26.6</v>
      </c>
      <c r="Y85" s="32"/>
      <c r="Z85" s="32">
        <f>SUM(X85:Y85)</f>
        <v>26.6</v>
      </c>
      <c r="AA85" s="32"/>
      <c r="AB85" s="32">
        <f>SUM(Z85:AA85)</f>
        <v>26.6</v>
      </c>
      <c r="AC85" s="32"/>
      <c r="AD85" s="32">
        <f>SUM(AB85:AC85)</f>
        <v>26.6</v>
      </c>
    </row>
    <row r="86" spans="1:30" ht="15.75" outlineLevel="7" x14ac:dyDescent="0.2">
      <c r="A86" s="22" t="s">
        <v>354</v>
      </c>
      <c r="B86" s="22" t="s">
        <v>357</v>
      </c>
      <c r="C86" s="22" t="s">
        <v>490</v>
      </c>
      <c r="D86" s="22"/>
      <c r="E86" s="40" t="s">
        <v>491</v>
      </c>
      <c r="F86" s="36">
        <f t="shared" ref="F86:AD86" si="114">F87</f>
        <v>176.6</v>
      </c>
      <c r="G86" s="36">
        <f t="shared" si="114"/>
        <v>0</v>
      </c>
      <c r="H86" s="36">
        <f t="shared" si="114"/>
        <v>176.6</v>
      </c>
      <c r="I86" s="36">
        <f t="shared" si="114"/>
        <v>0</v>
      </c>
      <c r="J86" s="36">
        <f t="shared" si="114"/>
        <v>0</v>
      </c>
      <c r="K86" s="36">
        <f t="shared" si="114"/>
        <v>176.6</v>
      </c>
      <c r="L86" s="36">
        <f t="shared" si="114"/>
        <v>0</v>
      </c>
      <c r="M86" s="36">
        <f t="shared" si="114"/>
        <v>0</v>
      </c>
      <c r="N86" s="36">
        <f t="shared" si="114"/>
        <v>176.6</v>
      </c>
      <c r="O86" s="36">
        <f t="shared" si="114"/>
        <v>0</v>
      </c>
      <c r="P86" s="253">
        <f t="shared" si="114"/>
        <v>176.6</v>
      </c>
      <c r="Q86" s="36">
        <f t="shared" si="114"/>
        <v>176.6</v>
      </c>
      <c r="R86" s="36">
        <f t="shared" si="114"/>
        <v>0</v>
      </c>
      <c r="S86" s="36">
        <f t="shared" si="114"/>
        <v>176.6</v>
      </c>
      <c r="T86" s="36">
        <f t="shared" si="114"/>
        <v>0</v>
      </c>
      <c r="U86" s="36">
        <f t="shared" si="114"/>
        <v>176.6</v>
      </c>
      <c r="V86" s="36">
        <f t="shared" si="114"/>
        <v>0</v>
      </c>
      <c r="W86" s="36">
        <f t="shared" si="114"/>
        <v>176.6</v>
      </c>
      <c r="X86" s="36">
        <f t="shared" si="114"/>
        <v>176.6</v>
      </c>
      <c r="Y86" s="36">
        <f t="shared" si="114"/>
        <v>0</v>
      </c>
      <c r="Z86" s="36">
        <f t="shared" si="114"/>
        <v>176.6</v>
      </c>
      <c r="AA86" s="36">
        <f t="shared" si="114"/>
        <v>0</v>
      </c>
      <c r="AB86" s="36">
        <f t="shared" si="114"/>
        <v>176.6</v>
      </c>
      <c r="AC86" s="36">
        <f t="shared" si="114"/>
        <v>0</v>
      </c>
      <c r="AD86" s="36">
        <f t="shared" si="114"/>
        <v>176.6</v>
      </c>
    </row>
    <row r="87" spans="1:30" ht="15.75" outlineLevel="7" x14ac:dyDescent="0.2">
      <c r="A87" s="41" t="s">
        <v>354</v>
      </c>
      <c r="B87" s="41" t="s">
        <v>357</v>
      </c>
      <c r="C87" s="41" t="s">
        <v>490</v>
      </c>
      <c r="D87" s="41" t="s">
        <v>6</v>
      </c>
      <c r="E87" s="42" t="s">
        <v>7</v>
      </c>
      <c r="F87" s="47">
        <v>176.6</v>
      </c>
      <c r="G87" s="32"/>
      <c r="H87" s="32">
        <f>SUM(F87:G87)</f>
        <v>176.6</v>
      </c>
      <c r="I87" s="32"/>
      <c r="J87" s="32"/>
      <c r="K87" s="32">
        <f>SUM(H87:J87)</f>
        <v>176.6</v>
      </c>
      <c r="L87" s="32"/>
      <c r="M87" s="32"/>
      <c r="N87" s="32">
        <f>SUM(K87:M87)</f>
        <v>176.6</v>
      </c>
      <c r="O87" s="32"/>
      <c r="P87" s="252">
        <f>SUM(N87:O87)</f>
        <v>176.6</v>
      </c>
      <c r="Q87" s="47">
        <v>176.6</v>
      </c>
      <c r="R87" s="32"/>
      <c r="S87" s="32">
        <f>SUM(Q87:R87)</f>
        <v>176.6</v>
      </c>
      <c r="T87" s="32"/>
      <c r="U87" s="32">
        <f>SUM(S87:T87)</f>
        <v>176.6</v>
      </c>
      <c r="V87" s="32"/>
      <c r="W87" s="32">
        <f>SUM(U87:V87)</f>
        <v>176.6</v>
      </c>
      <c r="X87" s="47">
        <v>176.6</v>
      </c>
      <c r="Y87" s="32"/>
      <c r="Z87" s="32">
        <f>SUM(X87:Y87)</f>
        <v>176.6</v>
      </c>
      <c r="AA87" s="32"/>
      <c r="AB87" s="32">
        <f>SUM(Z87:AA87)</f>
        <v>176.6</v>
      </c>
      <c r="AC87" s="32"/>
      <c r="AD87" s="32">
        <f>SUM(AB87:AC87)</f>
        <v>176.6</v>
      </c>
    </row>
    <row r="88" spans="1:30" ht="15.75" outlineLevel="7" x14ac:dyDescent="0.2">
      <c r="A88" s="22" t="s">
        <v>354</v>
      </c>
      <c r="B88" s="22" t="s">
        <v>357</v>
      </c>
      <c r="C88" s="22" t="s">
        <v>492</v>
      </c>
      <c r="D88" s="22"/>
      <c r="E88" s="40" t="s">
        <v>493</v>
      </c>
      <c r="F88" s="36">
        <f t="shared" ref="F88:AB88" si="115">F89+F90</f>
        <v>544.70000000000005</v>
      </c>
      <c r="G88" s="36">
        <f t="shared" si="115"/>
        <v>0</v>
      </c>
      <c r="H88" s="36">
        <f t="shared" si="115"/>
        <v>544.70000000000005</v>
      </c>
      <c r="I88" s="36">
        <f t="shared" si="115"/>
        <v>0</v>
      </c>
      <c r="J88" s="36">
        <f t="shared" si="115"/>
        <v>0</v>
      </c>
      <c r="K88" s="36">
        <f t="shared" si="115"/>
        <v>544.70000000000005</v>
      </c>
      <c r="L88" s="36">
        <f t="shared" si="115"/>
        <v>0</v>
      </c>
      <c r="M88" s="36">
        <f t="shared" si="115"/>
        <v>0</v>
      </c>
      <c r="N88" s="36">
        <f t="shared" si="115"/>
        <v>544.70000000000005</v>
      </c>
      <c r="O88" s="36">
        <f t="shared" ref="O88:P88" si="116">O89+O90</f>
        <v>0</v>
      </c>
      <c r="P88" s="253">
        <f t="shared" si="116"/>
        <v>544.70000000000005</v>
      </c>
      <c r="Q88" s="36">
        <f t="shared" si="115"/>
        <v>560.9</v>
      </c>
      <c r="R88" s="36">
        <f t="shared" si="115"/>
        <v>0</v>
      </c>
      <c r="S88" s="36">
        <f t="shared" si="115"/>
        <v>560.9</v>
      </c>
      <c r="T88" s="36">
        <f t="shared" si="115"/>
        <v>0</v>
      </c>
      <c r="U88" s="36">
        <f t="shared" si="115"/>
        <v>560.9</v>
      </c>
      <c r="V88" s="36">
        <f t="shared" ref="V88:W88" si="117">V89+V90</f>
        <v>0</v>
      </c>
      <c r="W88" s="36">
        <f t="shared" si="117"/>
        <v>560.9</v>
      </c>
      <c r="X88" s="36">
        <f t="shared" si="115"/>
        <v>560.9</v>
      </c>
      <c r="Y88" s="36">
        <f t="shared" si="115"/>
        <v>0</v>
      </c>
      <c r="Z88" s="36">
        <f t="shared" si="115"/>
        <v>560.9</v>
      </c>
      <c r="AA88" s="36">
        <f t="shared" si="115"/>
        <v>0</v>
      </c>
      <c r="AB88" s="36">
        <f t="shared" si="115"/>
        <v>560.9</v>
      </c>
      <c r="AC88" s="36">
        <f t="shared" ref="AC88:AD88" si="118">AC89+AC90</f>
        <v>0</v>
      </c>
      <c r="AD88" s="36">
        <f t="shared" si="118"/>
        <v>560.9</v>
      </c>
    </row>
    <row r="89" spans="1:30" ht="31.5" outlineLevel="7" x14ac:dyDescent="0.2">
      <c r="A89" s="41" t="s">
        <v>354</v>
      </c>
      <c r="B89" s="41" t="s">
        <v>357</v>
      </c>
      <c r="C89" s="41" t="s">
        <v>492</v>
      </c>
      <c r="D89" s="41" t="s">
        <v>3</v>
      </c>
      <c r="E89" s="42" t="s">
        <v>4</v>
      </c>
      <c r="F89" s="32">
        <v>444.70000000000005</v>
      </c>
      <c r="G89" s="32"/>
      <c r="H89" s="32">
        <f t="shared" ref="H89:H90" si="119">SUM(F89:G89)</f>
        <v>444.70000000000005</v>
      </c>
      <c r="I89" s="32"/>
      <c r="J89" s="32"/>
      <c r="K89" s="32">
        <f t="shared" ref="K89:K90" si="120">SUM(H89:J89)</f>
        <v>444.70000000000005</v>
      </c>
      <c r="L89" s="32"/>
      <c r="M89" s="32"/>
      <c r="N89" s="32">
        <f t="shared" ref="N89:N90" si="121">SUM(K89:M89)</f>
        <v>444.70000000000005</v>
      </c>
      <c r="O89" s="32"/>
      <c r="P89" s="252">
        <f>SUM(N89:O89)</f>
        <v>444.70000000000005</v>
      </c>
      <c r="Q89" s="32">
        <v>460.9</v>
      </c>
      <c r="R89" s="32"/>
      <c r="S89" s="32">
        <f t="shared" ref="S89:S90" si="122">SUM(Q89:R89)</f>
        <v>460.9</v>
      </c>
      <c r="T89" s="32"/>
      <c r="U89" s="32">
        <f t="shared" ref="U89:U90" si="123">SUM(S89:T89)</f>
        <v>460.9</v>
      </c>
      <c r="V89" s="32"/>
      <c r="W89" s="32">
        <f t="shared" ref="W89:W90" si="124">SUM(U89:V89)</f>
        <v>460.9</v>
      </c>
      <c r="X89" s="32">
        <v>460.9</v>
      </c>
      <c r="Y89" s="32"/>
      <c r="Z89" s="32">
        <f t="shared" ref="Z89:Z90" si="125">SUM(X89:Y89)</f>
        <v>460.9</v>
      </c>
      <c r="AA89" s="32"/>
      <c r="AB89" s="32">
        <f t="shared" ref="AB89:AB90" si="126">SUM(Z89:AA89)</f>
        <v>460.9</v>
      </c>
      <c r="AC89" s="32"/>
      <c r="AD89" s="32">
        <f t="shared" ref="AD89:AD90" si="127">SUM(AB89:AC89)</f>
        <v>460.9</v>
      </c>
    </row>
    <row r="90" spans="1:30" ht="15.75" outlineLevel="7" x14ac:dyDescent="0.2">
      <c r="A90" s="41" t="s">
        <v>354</v>
      </c>
      <c r="B90" s="41" t="s">
        <v>357</v>
      </c>
      <c r="C90" s="41" t="s">
        <v>492</v>
      </c>
      <c r="D90" s="41" t="s">
        <v>6</v>
      </c>
      <c r="E90" s="42" t="s">
        <v>7</v>
      </c>
      <c r="F90" s="32">
        <v>100</v>
      </c>
      <c r="G90" s="32"/>
      <c r="H90" s="32">
        <f t="shared" si="119"/>
        <v>100</v>
      </c>
      <c r="I90" s="32"/>
      <c r="J90" s="32"/>
      <c r="K90" s="32">
        <f t="shared" si="120"/>
        <v>100</v>
      </c>
      <c r="L90" s="32"/>
      <c r="M90" s="32"/>
      <c r="N90" s="32">
        <f t="shared" si="121"/>
        <v>100</v>
      </c>
      <c r="O90" s="32"/>
      <c r="P90" s="252">
        <f>SUM(N90:O90)</f>
        <v>100</v>
      </c>
      <c r="Q90" s="32">
        <v>100</v>
      </c>
      <c r="R90" s="32"/>
      <c r="S90" s="32">
        <f t="shared" si="122"/>
        <v>100</v>
      </c>
      <c r="T90" s="32"/>
      <c r="U90" s="32">
        <f t="shared" si="123"/>
        <v>100</v>
      </c>
      <c r="V90" s="32"/>
      <c r="W90" s="32">
        <f t="shared" si="124"/>
        <v>100</v>
      </c>
      <c r="X90" s="32">
        <v>100</v>
      </c>
      <c r="Y90" s="32"/>
      <c r="Z90" s="32">
        <f t="shared" si="125"/>
        <v>100</v>
      </c>
      <c r="AA90" s="32"/>
      <c r="AB90" s="32">
        <f t="shared" si="126"/>
        <v>100</v>
      </c>
      <c r="AC90" s="32"/>
      <c r="AD90" s="32">
        <f t="shared" si="127"/>
        <v>100</v>
      </c>
    </row>
    <row r="91" spans="1:30" ht="15.75" outlineLevel="7" x14ac:dyDescent="0.2">
      <c r="A91" s="22" t="s">
        <v>354</v>
      </c>
      <c r="B91" s="22" t="s">
        <v>357</v>
      </c>
      <c r="C91" s="22" t="s">
        <v>494</v>
      </c>
      <c r="D91" s="22"/>
      <c r="E91" s="40" t="s">
        <v>495</v>
      </c>
      <c r="F91" s="36">
        <f t="shared" ref="F91:AB91" si="128">F92+F93</f>
        <v>8263.2999999999993</v>
      </c>
      <c r="G91" s="36">
        <f t="shared" si="128"/>
        <v>0</v>
      </c>
      <c r="H91" s="36">
        <f t="shared" si="128"/>
        <v>8263.2999999999993</v>
      </c>
      <c r="I91" s="36">
        <f t="shared" si="128"/>
        <v>0</v>
      </c>
      <c r="J91" s="36">
        <f t="shared" si="128"/>
        <v>0</v>
      </c>
      <c r="K91" s="36">
        <f t="shared" si="128"/>
        <v>8263.2999999999993</v>
      </c>
      <c r="L91" s="36">
        <f t="shared" si="128"/>
        <v>0</v>
      </c>
      <c r="M91" s="36">
        <f t="shared" si="128"/>
        <v>0</v>
      </c>
      <c r="N91" s="36">
        <f t="shared" si="128"/>
        <v>8263.2999999999993</v>
      </c>
      <c r="O91" s="36">
        <f t="shared" ref="O91:P91" si="129">O92+O93</f>
        <v>0</v>
      </c>
      <c r="P91" s="253">
        <f t="shared" si="129"/>
        <v>8263.2999999999993</v>
      </c>
      <c r="Q91" s="36">
        <f t="shared" si="128"/>
        <v>8505.7999999999993</v>
      </c>
      <c r="R91" s="36">
        <f t="shared" si="128"/>
        <v>0</v>
      </c>
      <c r="S91" s="36">
        <f t="shared" si="128"/>
        <v>8505.7999999999993</v>
      </c>
      <c r="T91" s="36">
        <f t="shared" si="128"/>
        <v>0</v>
      </c>
      <c r="U91" s="36">
        <f t="shared" si="128"/>
        <v>8505.7999999999993</v>
      </c>
      <c r="V91" s="36">
        <f t="shared" ref="V91:W91" si="130">V92+V93</f>
        <v>0</v>
      </c>
      <c r="W91" s="36">
        <f t="shared" si="130"/>
        <v>8505.7999999999993</v>
      </c>
      <c r="X91" s="36">
        <f t="shared" si="128"/>
        <v>8505.7999999999993</v>
      </c>
      <c r="Y91" s="36">
        <f t="shared" si="128"/>
        <v>0</v>
      </c>
      <c r="Z91" s="36">
        <f t="shared" si="128"/>
        <v>8505.7999999999993</v>
      </c>
      <c r="AA91" s="36">
        <f t="shared" si="128"/>
        <v>0</v>
      </c>
      <c r="AB91" s="36">
        <f t="shared" si="128"/>
        <v>8505.7999999999993</v>
      </c>
      <c r="AC91" s="36">
        <f t="shared" ref="AC91:AD91" si="131">AC92+AC93</f>
        <v>0</v>
      </c>
      <c r="AD91" s="36">
        <f t="shared" si="131"/>
        <v>8505.7999999999993</v>
      </c>
    </row>
    <row r="92" spans="1:30" ht="31.5" outlineLevel="7" x14ac:dyDescent="0.2">
      <c r="A92" s="41" t="s">
        <v>354</v>
      </c>
      <c r="B92" s="41" t="s">
        <v>357</v>
      </c>
      <c r="C92" s="41" t="s">
        <v>494</v>
      </c>
      <c r="D92" s="41" t="s">
        <v>3</v>
      </c>
      <c r="E92" s="42" t="s">
        <v>4</v>
      </c>
      <c r="F92" s="32">
        <v>8168.2999999999993</v>
      </c>
      <c r="G92" s="32"/>
      <c r="H92" s="32">
        <f t="shared" ref="H92:H93" si="132">SUM(F92:G92)</f>
        <v>8168.2999999999993</v>
      </c>
      <c r="I92" s="32"/>
      <c r="J92" s="32"/>
      <c r="K92" s="32">
        <f t="shared" ref="K92:K93" si="133">SUM(H92:J92)</f>
        <v>8168.2999999999993</v>
      </c>
      <c r="L92" s="32"/>
      <c r="M92" s="32"/>
      <c r="N92" s="32">
        <f t="shared" ref="N92:N93" si="134">SUM(K92:M92)</f>
        <v>8168.2999999999993</v>
      </c>
      <c r="O92" s="32"/>
      <c r="P92" s="252">
        <f>SUM(N92:O92)</f>
        <v>8168.2999999999993</v>
      </c>
      <c r="Q92" s="32">
        <v>8410.7999999999993</v>
      </c>
      <c r="R92" s="32"/>
      <c r="S92" s="32">
        <f t="shared" ref="S92:S93" si="135">SUM(Q92:R92)</f>
        <v>8410.7999999999993</v>
      </c>
      <c r="T92" s="32"/>
      <c r="U92" s="32">
        <f t="shared" ref="U92:U93" si="136">SUM(S92:T92)</f>
        <v>8410.7999999999993</v>
      </c>
      <c r="V92" s="32"/>
      <c r="W92" s="32">
        <f t="shared" ref="W92:W93" si="137">SUM(U92:V92)</f>
        <v>8410.7999999999993</v>
      </c>
      <c r="X92" s="32">
        <v>8410.7999999999993</v>
      </c>
      <c r="Y92" s="32"/>
      <c r="Z92" s="32">
        <f t="shared" ref="Z92:Z93" si="138">SUM(X92:Y92)</f>
        <v>8410.7999999999993</v>
      </c>
      <c r="AA92" s="32"/>
      <c r="AB92" s="32">
        <f t="shared" ref="AB92:AB93" si="139">SUM(Z92:AA92)</f>
        <v>8410.7999999999993</v>
      </c>
      <c r="AC92" s="32"/>
      <c r="AD92" s="32">
        <f t="shared" ref="AD92:AD93" si="140">SUM(AB92:AC92)</f>
        <v>8410.7999999999993</v>
      </c>
    </row>
    <row r="93" spans="1:30" ht="15.75" outlineLevel="7" x14ac:dyDescent="0.2">
      <c r="A93" s="41" t="s">
        <v>354</v>
      </c>
      <c r="B93" s="41" t="s">
        <v>357</v>
      </c>
      <c r="C93" s="41" t="s">
        <v>494</v>
      </c>
      <c r="D93" s="41" t="s">
        <v>6</v>
      </c>
      <c r="E93" s="42" t="s">
        <v>7</v>
      </c>
      <c r="F93" s="32">
        <v>95</v>
      </c>
      <c r="G93" s="32"/>
      <c r="H93" s="32">
        <f t="shared" si="132"/>
        <v>95</v>
      </c>
      <c r="I93" s="32"/>
      <c r="J93" s="32"/>
      <c r="K93" s="32">
        <f t="shared" si="133"/>
        <v>95</v>
      </c>
      <c r="L93" s="32"/>
      <c r="M93" s="32"/>
      <c r="N93" s="32">
        <f t="shared" si="134"/>
        <v>95</v>
      </c>
      <c r="O93" s="32"/>
      <c r="P93" s="252">
        <f>SUM(N93:O93)</f>
        <v>95</v>
      </c>
      <c r="Q93" s="32">
        <v>95</v>
      </c>
      <c r="R93" s="32"/>
      <c r="S93" s="32">
        <f t="shared" si="135"/>
        <v>95</v>
      </c>
      <c r="T93" s="32"/>
      <c r="U93" s="32">
        <f t="shared" si="136"/>
        <v>95</v>
      </c>
      <c r="V93" s="32"/>
      <c r="W93" s="32">
        <f t="shared" si="137"/>
        <v>95</v>
      </c>
      <c r="X93" s="32">
        <v>95</v>
      </c>
      <c r="Y93" s="32"/>
      <c r="Z93" s="32">
        <f t="shared" si="138"/>
        <v>95</v>
      </c>
      <c r="AA93" s="32"/>
      <c r="AB93" s="32">
        <f t="shared" si="139"/>
        <v>95</v>
      </c>
      <c r="AC93" s="32"/>
      <c r="AD93" s="32">
        <f t="shared" si="140"/>
        <v>95</v>
      </c>
    </row>
    <row r="94" spans="1:30" ht="31.5" outlineLevel="7" x14ac:dyDescent="0.2">
      <c r="A94" s="22" t="s">
        <v>354</v>
      </c>
      <c r="B94" s="22" t="s">
        <v>357</v>
      </c>
      <c r="C94" s="22" t="s">
        <v>496</v>
      </c>
      <c r="D94" s="22"/>
      <c r="E94" s="40" t="s">
        <v>497</v>
      </c>
      <c r="F94" s="36">
        <f t="shared" ref="F94:AD94" si="141">F95</f>
        <v>0.8</v>
      </c>
      <c r="G94" s="36">
        <f t="shared" si="141"/>
        <v>0</v>
      </c>
      <c r="H94" s="36">
        <f t="shared" si="141"/>
        <v>0.8</v>
      </c>
      <c r="I94" s="36">
        <f t="shared" si="141"/>
        <v>0</v>
      </c>
      <c r="J94" s="36">
        <f t="shared" si="141"/>
        <v>0</v>
      </c>
      <c r="K94" s="36">
        <f t="shared" si="141"/>
        <v>0.8</v>
      </c>
      <c r="L94" s="36">
        <f t="shared" si="141"/>
        <v>0</v>
      </c>
      <c r="M94" s="36">
        <f t="shared" si="141"/>
        <v>0</v>
      </c>
      <c r="N94" s="36">
        <f t="shared" si="141"/>
        <v>0.8</v>
      </c>
      <c r="O94" s="36">
        <f t="shared" si="141"/>
        <v>0</v>
      </c>
      <c r="P94" s="253">
        <f t="shared" si="141"/>
        <v>0.8</v>
      </c>
      <c r="Q94" s="36">
        <f t="shared" si="141"/>
        <v>0.8</v>
      </c>
      <c r="R94" s="36">
        <f t="shared" si="141"/>
        <v>0</v>
      </c>
      <c r="S94" s="36">
        <f t="shared" si="141"/>
        <v>0.8</v>
      </c>
      <c r="T94" s="36">
        <f t="shared" si="141"/>
        <v>0</v>
      </c>
      <c r="U94" s="36">
        <f t="shared" si="141"/>
        <v>0.8</v>
      </c>
      <c r="V94" s="36">
        <f t="shared" si="141"/>
        <v>0</v>
      </c>
      <c r="W94" s="36">
        <f t="shared" si="141"/>
        <v>0.8</v>
      </c>
      <c r="X94" s="36">
        <f t="shared" si="141"/>
        <v>0.8</v>
      </c>
      <c r="Y94" s="36">
        <f t="shared" si="141"/>
        <v>0</v>
      </c>
      <c r="Z94" s="36">
        <f t="shared" si="141"/>
        <v>0.8</v>
      </c>
      <c r="AA94" s="36">
        <f t="shared" si="141"/>
        <v>0</v>
      </c>
      <c r="AB94" s="36">
        <f t="shared" si="141"/>
        <v>0.8</v>
      </c>
      <c r="AC94" s="36">
        <f t="shared" si="141"/>
        <v>0</v>
      </c>
      <c r="AD94" s="36">
        <f t="shared" si="141"/>
        <v>0.8</v>
      </c>
    </row>
    <row r="95" spans="1:30" ht="31.5" outlineLevel="7" x14ac:dyDescent="0.2">
      <c r="A95" s="41" t="s">
        <v>354</v>
      </c>
      <c r="B95" s="41" t="s">
        <v>357</v>
      </c>
      <c r="C95" s="41" t="s">
        <v>496</v>
      </c>
      <c r="D95" s="41" t="s">
        <v>3</v>
      </c>
      <c r="E95" s="42" t="s">
        <v>4</v>
      </c>
      <c r="F95" s="32">
        <v>0.8</v>
      </c>
      <c r="G95" s="32"/>
      <c r="H95" s="32">
        <f>SUM(F95:G95)</f>
        <v>0.8</v>
      </c>
      <c r="I95" s="32"/>
      <c r="J95" s="32"/>
      <c r="K95" s="32">
        <f>SUM(H95:J95)</f>
        <v>0.8</v>
      </c>
      <c r="L95" s="32"/>
      <c r="M95" s="32"/>
      <c r="N95" s="32">
        <f>SUM(K95:M95)</f>
        <v>0.8</v>
      </c>
      <c r="O95" s="32"/>
      <c r="P95" s="252">
        <f>SUM(N95:O95)</f>
        <v>0.8</v>
      </c>
      <c r="Q95" s="32">
        <v>0.8</v>
      </c>
      <c r="R95" s="32"/>
      <c r="S95" s="32">
        <f>SUM(Q95:R95)</f>
        <v>0.8</v>
      </c>
      <c r="T95" s="32"/>
      <c r="U95" s="32">
        <f>SUM(S95:T95)</f>
        <v>0.8</v>
      </c>
      <c r="V95" s="32"/>
      <c r="W95" s="32">
        <f>SUM(U95:V95)</f>
        <v>0.8</v>
      </c>
      <c r="X95" s="32">
        <v>0.8</v>
      </c>
      <c r="Y95" s="32"/>
      <c r="Z95" s="32">
        <f>SUM(X95:Y95)</f>
        <v>0.8</v>
      </c>
      <c r="AA95" s="32"/>
      <c r="AB95" s="32">
        <f>SUM(Z95:AA95)</f>
        <v>0.8</v>
      </c>
      <c r="AC95" s="32"/>
      <c r="AD95" s="32">
        <f>SUM(AB95:AC95)</f>
        <v>0.8</v>
      </c>
    </row>
    <row r="96" spans="1:30" ht="31.5" outlineLevel="7" x14ac:dyDescent="0.2">
      <c r="A96" s="22" t="s">
        <v>354</v>
      </c>
      <c r="B96" s="22" t="s">
        <v>357</v>
      </c>
      <c r="C96" s="22" t="s">
        <v>498</v>
      </c>
      <c r="D96" s="22"/>
      <c r="E96" s="40" t="s">
        <v>499</v>
      </c>
      <c r="F96" s="36">
        <f t="shared" ref="F96:AD96" si="142">F97</f>
        <v>674.1</v>
      </c>
      <c r="G96" s="36">
        <f t="shared" si="142"/>
        <v>0</v>
      </c>
      <c r="H96" s="36">
        <f t="shared" si="142"/>
        <v>674.1</v>
      </c>
      <c r="I96" s="36">
        <f t="shared" si="142"/>
        <v>0</v>
      </c>
      <c r="J96" s="36">
        <f t="shared" si="142"/>
        <v>0</v>
      </c>
      <c r="K96" s="36">
        <f t="shared" si="142"/>
        <v>674.1</v>
      </c>
      <c r="L96" s="36">
        <f t="shared" si="142"/>
        <v>0</v>
      </c>
      <c r="M96" s="36">
        <f t="shared" si="142"/>
        <v>0</v>
      </c>
      <c r="N96" s="36">
        <f t="shared" si="142"/>
        <v>674.1</v>
      </c>
      <c r="O96" s="36">
        <f t="shared" si="142"/>
        <v>0</v>
      </c>
      <c r="P96" s="253">
        <f t="shared" si="142"/>
        <v>674.1</v>
      </c>
      <c r="Q96" s="36">
        <f t="shared" si="142"/>
        <v>694.3</v>
      </c>
      <c r="R96" s="36">
        <f t="shared" si="142"/>
        <v>0</v>
      </c>
      <c r="S96" s="36">
        <f t="shared" si="142"/>
        <v>694.3</v>
      </c>
      <c r="T96" s="36">
        <f t="shared" si="142"/>
        <v>0</v>
      </c>
      <c r="U96" s="36">
        <f t="shared" si="142"/>
        <v>694.3</v>
      </c>
      <c r="V96" s="36">
        <f t="shared" si="142"/>
        <v>0</v>
      </c>
      <c r="W96" s="36">
        <f t="shared" si="142"/>
        <v>694.3</v>
      </c>
      <c r="X96" s="36">
        <f t="shared" si="142"/>
        <v>694.3</v>
      </c>
      <c r="Y96" s="36">
        <f t="shared" si="142"/>
        <v>0</v>
      </c>
      <c r="Z96" s="36">
        <f t="shared" si="142"/>
        <v>694.3</v>
      </c>
      <c r="AA96" s="36">
        <f t="shared" si="142"/>
        <v>0</v>
      </c>
      <c r="AB96" s="36">
        <f t="shared" si="142"/>
        <v>694.3</v>
      </c>
      <c r="AC96" s="36">
        <f t="shared" si="142"/>
        <v>0</v>
      </c>
      <c r="AD96" s="36">
        <f t="shared" si="142"/>
        <v>694.3</v>
      </c>
    </row>
    <row r="97" spans="1:30" ht="31.5" outlineLevel="7" x14ac:dyDescent="0.2">
      <c r="A97" s="41" t="s">
        <v>354</v>
      </c>
      <c r="B97" s="41" t="s">
        <v>357</v>
      </c>
      <c r="C97" s="41" t="s">
        <v>498</v>
      </c>
      <c r="D97" s="41" t="s">
        <v>3</v>
      </c>
      <c r="E97" s="42" t="s">
        <v>4</v>
      </c>
      <c r="F97" s="32">
        <v>674.1</v>
      </c>
      <c r="G97" s="32"/>
      <c r="H97" s="32">
        <f>SUM(F97:G97)</f>
        <v>674.1</v>
      </c>
      <c r="I97" s="32"/>
      <c r="J97" s="32"/>
      <c r="K97" s="32">
        <f>SUM(H97:J97)</f>
        <v>674.1</v>
      </c>
      <c r="L97" s="32"/>
      <c r="M97" s="32"/>
      <c r="N97" s="32">
        <f>SUM(K97:M97)</f>
        <v>674.1</v>
      </c>
      <c r="O97" s="32"/>
      <c r="P97" s="252">
        <f>SUM(N97:O97)</f>
        <v>674.1</v>
      </c>
      <c r="Q97" s="32">
        <v>694.3</v>
      </c>
      <c r="R97" s="32"/>
      <c r="S97" s="32">
        <f>SUM(Q97:R97)</f>
        <v>694.3</v>
      </c>
      <c r="T97" s="32"/>
      <c r="U97" s="32">
        <f>SUM(S97:T97)</f>
        <v>694.3</v>
      </c>
      <c r="V97" s="32"/>
      <c r="W97" s="32">
        <f>SUM(U97:V97)</f>
        <v>694.3</v>
      </c>
      <c r="X97" s="32">
        <v>694.3</v>
      </c>
      <c r="Y97" s="32"/>
      <c r="Z97" s="32">
        <f>SUM(X97:Y97)</f>
        <v>694.3</v>
      </c>
      <c r="AA97" s="32"/>
      <c r="AB97" s="32">
        <f>SUM(Z97:AA97)</f>
        <v>694.3</v>
      </c>
      <c r="AC97" s="32"/>
      <c r="AD97" s="32">
        <f>SUM(AB97:AC97)</f>
        <v>694.3</v>
      </c>
    </row>
    <row r="98" spans="1:30" ht="15.75" outlineLevel="7" x14ac:dyDescent="0.2">
      <c r="A98" s="22" t="s">
        <v>354</v>
      </c>
      <c r="B98" s="22" t="s">
        <v>500</v>
      </c>
      <c r="C98" s="22"/>
      <c r="D98" s="22"/>
      <c r="E98" s="40" t="s">
        <v>501</v>
      </c>
      <c r="F98" s="36">
        <f t="shared" ref="F98:AC102" si="143">F99</f>
        <v>16.5</v>
      </c>
      <c r="G98" s="36">
        <f t="shared" si="143"/>
        <v>0</v>
      </c>
      <c r="H98" s="36">
        <f t="shared" si="143"/>
        <v>16.5</v>
      </c>
      <c r="I98" s="36">
        <f t="shared" si="143"/>
        <v>0</v>
      </c>
      <c r="J98" s="36">
        <f t="shared" si="143"/>
        <v>0</v>
      </c>
      <c r="K98" s="36">
        <f t="shared" si="143"/>
        <v>16.5</v>
      </c>
      <c r="L98" s="36">
        <f t="shared" si="143"/>
        <v>0</v>
      </c>
      <c r="M98" s="36">
        <f t="shared" si="143"/>
        <v>0</v>
      </c>
      <c r="N98" s="36">
        <f t="shared" si="143"/>
        <v>16.5</v>
      </c>
      <c r="O98" s="36">
        <f t="shared" si="143"/>
        <v>0</v>
      </c>
      <c r="P98" s="253">
        <f t="shared" si="143"/>
        <v>16.5</v>
      </c>
      <c r="Q98" s="36">
        <f t="shared" si="143"/>
        <v>320.5</v>
      </c>
      <c r="R98" s="36">
        <f t="shared" si="143"/>
        <v>0</v>
      </c>
      <c r="S98" s="36">
        <f t="shared" si="143"/>
        <v>320.5</v>
      </c>
      <c r="T98" s="36">
        <f t="shared" si="143"/>
        <v>0</v>
      </c>
      <c r="U98" s="36">
        <f t="shared" si="143"/>
        <v>320.5</v>
      </c>
      <c r="V98" s="36">
        <f t="shared" si="143"/>
        <v>0</v>
      </c>
      <c r="W98" s="36">
        <f t="shared" si="143"/>
        <v>320.5</v>
      </c>
      <c r="X98" s="36">
        <f t="shared" si="143"/>
        <v>301.89999999999998</v>
      </c>
      <c r="Y98" s="36">
        <f t="shared" si="143"/>
        <v>0</v>
      </c>
      <c r="Z98" s="36">
        <f t="shared" si="143"/>
        <v>301.89999999999998</v>
      </c>
      <c r="AA98" s="36">
        <f t="shared" si="143"/>
        <v>0</v>
      </c>
      <c r="AB98" s="36">
        <f t="shared" si="143"/>
        <v>301.89999999999998</v>
      </c>
      <c r="AC98" s="36">
        <f t="shared" si="143"/>
        <v>0</v>
      </c>
      <c r="AD98" s="36">
        <f t="shared" ref="AC98:AD102" si="144">AD99</f>
        <v>301.89999999999998</v>
      </c>
    </row>
    <row r="99" spans="1:30" ht="31.5" outlineLevel="7" x14ac:dyDescent="0.2">
      <c r="A99" s="22" t="s">
        <v>354</v>
      </c>
      <c r="B99" s="22" t="s">
        <v>500</v>
      </c>
      <c r="C99" s="22" t="s">
        <v>23</v>
      </c>
      <c r="D99" s="22"/>
      <c r="E99" s="40" t="s">
        <v>668</v>
      </c>
      <c r="F99" s="36">
        <f t="shared" si="143"/>
        <v>16.5</v>
      </c>
      <c r="G99" s="36">
        <f t="shared" si="143"/>
        <v>0</v>
      </c>
      <c r="H99" s="36">
        <f t="shared" si="143"/>
        <v>16.5</v>
      </c>
      <c r="I99" s="36">
        <f t="shared" si="143"/>
        <v>0</v>
      </c>
      <c r="J99" s="36">
        <f t="shared" si="143"/>
        <v>0</v>
      </c>
      <c r="K99" s="36">
        <f t="shared" si="143"/>
        <v>16.5</v>
      </c>
      <c r="L99" s="36">
        <f t="shared" si="143"/>
        <v>0</v>
      </c>
      <c r="M99" s="36">
        <f t="shared" si="143"/>
        <v>0</v>
      </c>
      <c r="N99" s="36">
        <f t="shared" si="143"/>
        <v>16.5</v>
      </c>
      <c r="O99" s="36">
        <f t="shared" si="143"/>
        <v>0</v>
      </c>
      <c r="P99" s="253">
        <f t="shared" si="143"/>
        <v>16.5</v>
      </c>
      <c r="Q99" s="36">
        <f t="shared" si="143"/>
        <v>320.5</v>
      </c>
      <c r="R99" s="36">
        <f t="shared" si="143"/>
        <v>0</v>
      </c>
      <c r="S99" s="36">
        <f t="shared" si="143"/>
        <v>320.5</v>
      </c>
      <c r="T99" s="36">
        <f t="shared" si="143"/>
        <v>0</v>
      </c>
      <c r="U99" s="36">
        <f t="shared" si="143"/>
        <v>320.5</v>
      </c>
      <c r="V99" s="36">
        <f t="shared" si="143"/>
        <v>0</v>
      </c>
      <c r="W99" s="36">
        <f t="shared" si="143"/>
        <v>320.5</v>
      </c>
      <c r="X99" s="36">
        <f t="shared" si="143"/>
        <v>301.89999999999998</v>
      </c>
      <c r="Y99" s="36">
        <f t="shared" si="143"/>
        <v>0</v>
      </c>
      <c r="Z99" s="36">
        <f t="shared" si="143"/>
        <v>301.89999999999998</v>
      </c>
      <c r="AA99" s="36">
        <f t="shared" si="143"/>
        <v>0</v>
      </c>
      <c r="AB99" s="36">
        <f t="shared" si="143"/>
        <v>301.89999999999998</v>
      </c>
      <c r="AC99" s="36">
        <f t="shared" si="144"/>
        <v>0</v>
      </c>
      <c r="AD99" s="36">
        <f t="shared" si="144"/>
        <v>301.89999999999998</v>
      </c>
    </row>
    <row r="100" spans="1:30" ht="31.5" outlineLevel="7" x14ac:dyDescent="0.2">
      <c r="A100" s="22" t="s">
        <v>354</v>
      </c>
      <c r="B100" s="22" t="s">
        <v>500</v>
      </c>
      <c r="C100" s="22" t="s">
        <v>24</v>
      </c>
      <c r="D100" s="22"/>
      <c r="E100" s="40" t="s">
        <v>669</v>
      </c>
      <c r="F100" s="36">
        <f t="shared" si="143"/>
        <v>16.5</v>
      </c>
      <c r="G100" s="36">
        <f t="shared" si="143"/>
        <v>0</v>
      </c>
      <c r="H100" s="36">
        <f t="shared" si="143"/>
        <v>16.5</v>
      </c>
      <c r="I100" s="36">
        <f t="shared" si="143"/>
        <v>0</v>
      </c>
      <c r="J100" s="36">
        <f t="shared" si="143"/>
        <v>0</v>
      </c>
      <c r="K100" s="36">
        <f t="shared" si="143"/>
        <v>16.5</v>
      </c>
      <c r="L100" s="36">
        <f t="shared" si="143"/>
        <v>0</v>
      </c>
      <c r="M100" s="36">
        <f t="shared" si="143"/>
        <v>0</v>
      </c>
      <c r="N100" s="36">
        <f t="shared" si="143"/>
        <v>16.5</v>
      </c>
      <c r="O100" s="36">
        <f t="shared" si="143"/>
        <v>0</v>
      </c>
      <c r="P100" s="253">
        <f t="shared" si="143"/>
        <v>16.5</v>
      </c>
      <c r="Q100" s="36">
        <f t="shared" si="143"/>
        <v>320.5</v>
      </c>
      <c r="R100" s="36">
        <f t="shared" si="143"/>
        <v>0</v>
      </c>
      <c r="S100" s="36">
        <f t="shared" si="143"/>
        <v>320.5</v>
      </c>
      <c r="T100" s="36">
        <f t="shared" si="143"/>
        <v>0</v>
      </c>
      <c r="U100" s="36">
        <f t="shared" si="143"/>
        <v>320.5</v>
      </c>
      <c r="V100" s="36">
        <f t="shared" si="143"/>
        <v>0</v>
      </c>
      <c r="W100" s="36">
        <f t="shared" si="143"/>
        <v>320.5</v>
      </c>
      <c r="X100" s="36">
        <f t="shared" si="143"/>
        <v>301.89999999999998</v>
      </c>
      <c r="Y100" s="36">
        <f t="shared" si="143"/>
        <v>0</v>
      </c>
      <c r="Z100" s="36">
        <f t="shared" si="143"/>
        <v>301.89999999999998</v>
      </c>
      <c r="AA100" s="36">
        <f t="shared" si="143"/>
        <v>0</v>
      </c>
      <c r="AB100" s="36">
        <f t="shared" si="143"/>
        <v>301.89999999999998</v>
      </c>
      <c r="AC100" s="36">
        <f t="shared" si="144"/>
        <v>0</v>
      </c>
      <c r="AD100" s="36">
        <f t="shared" si="144"/>
        <v>301.89999999999998</v>
      </c>
    </row>
    <row r="101" spans="1:30" ht="31.5" outlineLevel="7" x14ac:dyDescent="0.2">
      <c r="A101" s="22" t="s">
        <v>354</v>
      </c>
      <c r="B101" s="22" t="s">
        <v>500</v>
      </c>
      <c r="C101" s="22" t="s">
        <v>25</v>
      </c>
      <c r="D101" s="22"/>
      <c r="E101" s="40" t="s">
        <v>26</v>
      </c>
      <c r="F101" s="36">
        <f t="shared" si="143"/>
        <v>16.5</v>
      </c>
      <c r="G101" s="36">
        <f t="shared" si="143"/>
        <v>0</v>
      </c>
      <c r="H101" s="36">
        <f t="shared" si="143"/>
        <v>16.5</v>
      </c>
      <c r="I101" s="36">
        <f t="shared" si="143"/>
        <v>0</v>
      </c>
      <c r="J101" s="36">
        <f t="shared" si="143"/>
        <v>0</v>
      </c>
      <c r="K101" s="36">
        <f t="shared" si="143"/>
        <v>16.5</v>
      </c>
      <c r="L101" s="36">
        <f t="shared" si="143"/>
        <v>0</v>
      </c>
      <c r="M101" s="36">
        <f t="shared" si="143"/>
        <v>0</v>
      </c>
      <c r="N101" s="36">
        <f t="shared" si="143"/>
        <v>16.5</v>
      </c>
      <c r="O101" s="36">
        <f t="shared" si="143"/>
        <v>0</v>
      </c>
      <c r="P101" s="253">
        <f t="shared" si="143"/>
        <v>16.5</v>
      </c>
      <c r="Q101" s="36">
        <f t="shared" si="143"/>
        <v>320.5</v>
      </c>
      <c r="R101" s="36">
        <f t="shared" si="143"/>
        <v>0</v>
      </c>
      <c r="S101" s="36">
        <f t="shared" si="143"/>
        <v>320.5</v>
      </c>
      <c r="T101" s="36">
        <f t="shared" si="143"/>
        <v>0</v>
      </c>
      <c r="U101" s="36">
        <f t="shared" si="143"/>
        <v>320.5</v>
      </c>
      <c r="V101" s="36">
        <f t="shared" si="143"/>
        <v>0</v>
      </c>
      <c r="W101" s="36">
        <f t="shared" si="143"/>
        <v>320.5</v>
      </c>
      <c r="X101" s="36">
        <f t="shared" si="143"/>
        <v>301.89999999999998</v>
      </c>
      <c r="Y101" s="36">
        <f t="shared" si="143"/>
        <v>0</v>
      </c>
      <c r="Z101" s="36">
        <f t="shared" si="143"/>
        <v>301.89999999999998</v>
      </c>
      <c r="AA101" s="36">
        <f t="shared" si="143"/>
        <v>0</v>
      </c>
      <c r="AB101" s="36">
        <f t="shared" si="143"/>
        <v>301.89999999999998</v>
      </c>
      <c r="AC101" s="36">
        <f t="shared" si="144"/>
        <v>0</v>
      </c>
      <c r="AD101" s="36">
        <f t="shared" si="144"/>
        <v>301.89999999999998</v>
      </c>
    </row>
    <row r="102" spans="1:30" ht="31.5" outlineLevel="7" x14ac:dyDescent="0.2">
      <c r="A102" s="22" t="s">
        <v>354</v>
      </c>
      <c r="B102" s="22" t="s">
        <v>500</v>
      </c>
      <c r="C102" s="22" t="s">
        <v>502</v>
      </c>
      <c r="D102" s="22"/>
      <c r="E102" s="40" t="s">
        <v>503</v>
      </c>
      <c r="F102" s="36">
        <f t="shared" si="143"/>
        <v>16.5</v>
      </c>
      <c r="G102" s="36">
        <f t="shared" si="143"/>
        <v>0</v>
      </c>
      <c r="H102" s="36">
        <f t="shared" si="143"/>
        <v>16.5</v>
      </c>
      <c r="I102" s="36">
        <f t="shared" si="143"/>
        <v>0</v>
      </c>
      <c r="J102" s="36">
        <f t="shared" si="143"/>
        <v>0</v>
      </c>
      <c r="K102" s="36">
        <f t="shared" si="143"/>
        <v>16.5</v>
      </c>
      <c r="L102" s="36">
        <f t="shared" si="143"/>
        <v>0</v>
      </c>
      <c r="M102" s="36">
        <f t="shared" si="143"/>
        <v>0</v>
      </c>
      <c r="N102" s="36">
        <f t="shared" si="143"/>
        <v>16.5</v>
      </c>
      <c r="O102" s="36">
        <f t="shared" si="143"/>
        <v>0</v>
      </c>
      <c r="P102" s="253">
        <f t="shared" si="143"/>
        <v>16.5</v>
      </c>
      <c r="Q102" s="36">
        <f t="shared" si="143"/>
        <v>320.5</v>
      </c>
      <c r="R102" s="36">
        <f t="shared" si="143"/>
        <v>0</v>
      </c>
      <c r="S102" s="36">
        <f t="shared" si="143"/>
        <v>320.5</v>
      </c>
      <c r="T102" s="36">
        <f t="shared" si="143"/>
        <v>0</v>
      </c>
      <c r="U102" s="36">
        <f t="shared" si="143"/>
        <v>320.5</v>
      </c>
      <c r="V102" s="36">
        <f t="shared" si="143"/>
        <v>0</v>
      </c>
      <c r="W102" s="36">
        <f t="shared" si="143"/>
        <v>320.5</v>
      </c>
      <c r="X102" s="36">
        <f t="shared" si="143"/>
        <v>301.89999999999998</v>
      </c>
      <c r="Y102" s="36">
        <f t="shared" si="143"/>
        <v>0</v>
      </c>
      <c r="Z102" s="36">
        <f t="shared" si="143"/>
        <v>301.89999999999998</v>
      </c>
      <c r="AA102" s="36">
        <f t="shared" si="143"/>
        <v>0</v>
      </c>
      <c r="AB102" s="36">
        <f t="shared" si="143"/>
        <v>301.89999999999998</v>
      </c>
      <c r="AC102" s="36">
        <f t="shared" si="144"/>
        <v>0</v>
      </c>
      <c r="AD102" s="36">
        <f t="shared" si="144"/>
        <v>301.89999999999998</v>
      </c>
    </row>
    <row r="103" spans="1:30" ht="15.75" outlineLevel="7" x14ac:dyDescent="0.2">
      <c r="A103" s="41" t="s">
        <v>354</v>
      </c>
      <c r="B103" s="41" t="s">
        <v>500</v>
      </c>
      <c r="C103" s="41" t="s">
        <v>502</v>
      </c>
      <c r="D103" s="41" t="s">
        <v>6</v>
      </c>
      <c r="E103" s="42" t="s">
        <v>7</v>
      </c>
      <c r="F103" s="32">
        <v>16.5</v>
      </c>
      <c r="G103" s="32"/>
      <c r="H103" s="32">
        <f>SUM(F103:G103)</f>
        <v>16.5</v>
      </c>
      <c r="I103" s="32"/>
      <c r="J103" s="32"/>
      <c r="K103" s="32">
        <f>SUM(H103:J103)</f>
        <v>16.5</v>
      </c>
      <c r="L103" s="32"/>
      <c r="M103" s="32"/>
      <c r="N103" s="32">
        <f>SUM(K103:M103)</f>
        <v>16.5</v>
      </c>
      <c r="O103" s="32"/>
      <c r="P103" s="252">
        <f>SUM(N103:O103)</f>
        <v>16.5</v>
      </c>
      <c r="Q103" s="32">
        <v>320.5</v>
      </c>
      <c r="R103" s="32"/>
      <c r="S103" s="32">
        <f>SUM(Q103:R103)</f>
        <v>320.5</v>
      </c>
      <c r="T103" s="32"/>
      <c r="U103" s="32">
        <f>SUM(S103:T103)</f>
        <v>320.5</v>
      </c>
      <c r="V103" s="32"/>
      <c r="W103" s="32">
        <f>SUM(U103:V103)</f>
        <v>320.5</v>
      </c>
      <c r="X103" s="32">
        <v>301.89999999999998</v>
      </c>
      <c r="Y103" s="32"/>
      <c r="Z103" s="32">
        <f>SUM(X103:Y103)</f>
        <v>301.89999999999998</v>
      </c>
      <c r="AA103" s="32"/>
      <c r="AB103" s="32">
        <f>SUM(Z103:AA103)</f>
        <v>301.89999999999998</v>
      </c>
      <c r="AC103" s="32"/>
      <c r="AD103" s="32">
        <f>SUM(AB103:AC103)</f>
        <v>301.89999999999998</v>
      </c>
    </row>
    <row r="104" spans="1:30" ht="19.5" customHeight="1" outlineLevel="7" x14ac:dyDescent="0.2">
      <c r="A104" s="22" t="s">
        <v>354</v>
      </c>
      <c r="B104" s="22" t="s">
        <v>449</v>
      </c>
      <c r="C104" s="22"/>
      <c r="D104" s="22"/>
      <c r="E104" s="40" t="s">
        <v>893</v>
      </c>
      <c r="F104" s="36">
        <f t="shared" ref="F104:AC106" si="145">F105</f>
        <v>0</v>
      </c>
      <c r="G104" s="36">
        <f t="shared" si="145"/>
        <v>0</v>
      </c>
      <c r="H104" s="36"/>
      <c r="I104" s="36">
        <f t="shared" si="145"/>
        <v>0</v>
      </c>
      <c r="J104" s="36">
        <f t="shared" si="145"/>
        <v>0</v>
      </c>
      <c r="K104" s="36"/>
      <c r="L104" s="36">
        <f t="shared" si="145"/>
        <v>0</v>
      </c>
      <c r="M104" s="36">
        <f t="shared" si="145"/>
        <v>0</v>
      </c>
      <c r="N104" s="36"/>
      <c r="O104" s="36">
        <f t="shared" si="145"/>
        <v>0</v>
      </c>
      <c r="P104" s="253"/>
      <c r="Q104" s="36">
        <f t="shared" ref="Q104:X106" si="146">Q105</f>
        <v>12000</v>
      </c>
      <c r="R104" s="36">
        <f t="shared" si="145"/>
        <v>0</v>
      </c>
      <c r="S104" s="36">
        <f t="shared" si="145"/>
        <v>12000</v>
      </c>
      <c r="T104" s="36">
        <f t="shared" si="145"/>
        <v>0</v>
      </c>
      <c r="U104" s="36">
        <f t="shared" si="145"/>
        <v>12000</v>
      </c>
      <c r="V104" s="36">
        <f t="shared" si="145"/>
        <v>0</v>
      </c>
      <c r="W104" s="36">
        <f t="shared" si="145"/>
        <v>12000</v>
      </c>
      <c r="X104" s="36">
        <f t="shared" si="146"/>
        <v>0</v>
      </c>
      <c r="Y104" s="36">
        <f t="shared" si="145"/>
        <v>0</v>
      </c>
      <c r="Z104" s="36"/>
      <c r="AA104" s="36">
        <f t="shared" si="145"/>
        <v>0</v>
      </c>
      <c r="AB104" s="36"/>
      <c r="AC104" s="36">
        <f t="shared" si="145"/>
        <v>0</v>
      </c>
      <c r="AD104" s="36"/>
    </row>
    <row r="105" spans="1:30" ht="31.5" outlineLevel="7" x14ac:dyDescent="0.2">
      <c r="A105" s="22" t="s">
        <v>354</v>
      </c>
      <c r="B105" s="22" t="s">
        <v>449</v>
      </c>
      <c r="C105" s="22" t="s">
        <v>10</v>
      </c>
      <c r="D105" s="22"/>
      <c r="E105" s="40" t="s">
        <v>11</v>
      </c>
      <c r="F105" s="36">
        <f t="shared" si="145"/>
        <v>0</v>
      </c>
      <c r="G105" s="36">
        <f t="shared" si="145"/>
        <v>0</v>
      </c>
      <c r="H105" s="36"/>
      <c r="I105" s="36">
        <f t="shared" si="145"/>
        <v>0</v>
      </c>
      <c r="J105" s="36">
        <f t="shared" si="145"/>
        <v>0</v>
      </c>
      <c r="K105" s="36"/>
      <c r="L105" s="36">
        <f t="shared" si="145"/>
        <v>0</v>
      </c>
      <c r="M105" s="36">
        <f t="shared" si="145"/>
        <v>0</v>
      </c>
      <c r="N105" s="36"/>
      <c r="O105" s="36">
        <f t="shared" si="145"/>
        <v>0</v>
      </c>
      <c r="P105" s="253"/>
      <c r="Q105" s="36">
        <f t="shared" si="146"/>
        <v>12000</v>
      </c>
      <c r="R105" s="36">
        <f t="shared" si="145"/>
        <v>0</v>
      </c>
      <c r="S105" s="36">
        <f t="shared" si="145"/>
        <v>12000</v>
      </c>
      <c r="T105" s="36">
        <f t="shared" si="145"/>
        <v>0</v>
      </c>
      <c r="U105" s="36">
        <f t="shared" si="145"/>
        <v>12000</v>
      </c>
      <c r="V105" s="36">
        <f t="shared" si="145"/>
        <v>0</v>
      </c>
      <c r="W105" s="36">
        <f t="shared" si="145"/>
        <v>12000</v>
      </c>
      <c r="X105" s="36">
        <f t="shared" si="146"/>
        <v>0</v>
      </c>
      <c r="Y105" s="36">
        <f t="shared" si="145"/>
        <v>0</v>
      </c>
      <c r="Z105" s="36"/>
      <c r="AA105" s="36">
        <f t="shared" si="145"/>
        <v>0</v>
      </c>
      <c r="AB105" s="36"/>
      <c r="AC105" s="36">
        <f t="shared" si="145"/>
        <v>0</v>
      </c>
      <c r="AD105" s="36"/>
    </row>
    <row r="106" spans="1:30" ht="15.75" outlineLevel="7" x14ac:dyDescent="0.2">
      <c r="A106" s="22" t="s">
        <v>354</v>
      </c>
      <c r="B106" s="22" t="s">
        <v>449</v>
      </c>
      <c r="C106" s="22" t="s">
        <v>546</v>
      </c>
      <c r="D106" s="22"/>
      <c r="E106" s="40" t="s">
        <v>454</v>
      </c>
      <c r="F106" s="36">
        <f t="shared" si="145"/>
        <v>0</v>
      </c>
      <c r="G106" s="36">
        <f t="shared" si="145"/>
        <v>0</v>
      </c>
      <c r="H106" s="36"/>
      <c r="I106" s="36">
        <f t="shared" si="145"/>
        <v>0</v>
      </c>
      <c r="J106" s="36">
        <f t="shared" si="145"/>
        <v>0</v>
      </c>
      <c r="K106" s="36"/>
      <c r="L106" s="36">
        <f t="shared" si="145"/>
        <v>0</v>
      </c>
      <c r="M106" s="36">
        <f t="shared" si="145"/>
        <v>0</v>
      </c>
      <c r="N106" s="36"/>
      <c r="O106" s="36">
        <f t="shared" si="145"/>
        <v>0</v>
      </c>
      <c r="P106" s="253"/>
      <c r="Q106" s="36">
        <f t="shared" si="146"/>
        <v>12000</v>
      </c>
      <c r="R106" s="36">
        <f t="shared" si="145"/>
        <v>0</v>
      </c>
      <c r="S106" s="36">
        <f t="shared" si="145"/>
        <v>12000</v>
      </c>
      <c r="T106" s="36">
        <f t="shared" si="145"/>
        <v>0</v>
      </c>
      <c r="U106" s="36">
        <f t="shared" si="145"/>
        <v>12000</v>
      </c>
      <c r="V106" s="36">
        <f t="shared" si="145"/>
        <v>0</v>
      </c>
      <c r="W106" s="36">
        <f t="shared" si="145"/>
        <v>12000</v>
      </c>
      <c r="X106" s="36">
        <f t="shared" si="146"/>
        <v>0</v>
      </c>
      <c r="Y106" s="36">
        <f t="shared" si="145"/>
        <v>0</v>
      </c>
      <c r="Z106" s="36"/>
      <c r="AA106" s="36">
        <f t="shared" si="145"/>
        <v>0</v>
      </c>
      <c r="AB106" s="36"/>
      <c r="AC106" s="36">
        <f t="shared" si="145"/>
        <v>0</v>
      </c>
      <c r="AD106" s="36"/>
    </row>
    <row r="107" spans="1:30" ht="15.75" outlineLevel="7" x14ac:dyDescent="0.2">
      <c r="A107" s="41" t="s">
        <v>354</v>
      </c>
      <c r="B107" s="41" t="s">
        <v>449</v>
      </c>
      <c r="C107" s="41" t="s">
        <v>546</v>
      </c>
      <c r="D107" s="41" t="s">
        <v>14</v>
      </c>
      <c r="E107" s="42" t="s">
        <v>15</v>
      </c>
      <c r="F107" s="32">
        <v>0</v>
      </c>
      <c r="G107" s="32"/>
      <c r="H107" s="32"/>
      <c r="I107" s="32"/>
      <c r="J107" s="32"/>
      <c r="K107" s="32"/>
      <c r="L107" s="32"/>
      <c r="M107" s="32"/>
      <c r="N107" s="32"/>
      <c r="O107" s="32"/>
      <c r="P107" s="252"/>
      <c r="Q107" s="32">
        <v>12000</v>
      </c>
      <c r="R107" s="32"/>
      <c r="S107" s="32">
        <f>SUM(Q107:R107)</f>
        <v>12000</v>
      </c>
      <c r="T107" s="32"/>
      <c r="U107" s="32">
        <f>SUM(S107:T107)</f>
        <v>12000</v>
      </c>
      <c r="V107" s="32"/>
      <c r="W107" s="32">
        <f>SUM(U107:V107)</f>
        <v>12000</v>
      </c>
      <c r="X107" s="32">
        <v>0</v>
      </c>
      <c r="Y107" s="32"/>
      <c r="Z107" s="32"/>
      <c r="AA107" s="32"/>
      <c r="AB107" s="32"/>
      <c r="AC107" s="32"/>
      <c r="AD107" s="32"/>
    </row>
    <row r="108" spans="1:30" ht="15.75" outlineLevel="1" x14ac:dyDescent="0.2">
      <c r="A108" s="22" t="s">
        <v>354</v>
      </c>
      <c r="B108" s="22" t="s">
        <v>359</v>
      </c>
      <c r="C108" s="22"/>
      <c r="D108" s="22"/>
      <c r="E108" s="40" t="s">
        <v>360</v>
      </c>
      <c r="F108" s="36">
        <f t="shared" ref="F108:AC110" si="147">F109</f>
        <v>5000</v>
      </c>
      <c r="G108" s="36">
        <f t="shared" si="147"/>
        <v>0</v>
      </c>
      <c r="H108" s="36">
        <f t="shared" si="147"/>
        <v>5000</v>
      </c>
      <c r="I108" s="36">
        <f t="shared" si="147"/>
        <v>0</v>
      </c>
      <c r="J108" s="36">
        <f t="shared" si="147"/>
        <v>190</v>
      </c>
      <c r="K108" s="36">
        <f t="shared" si="147"/>
        <v>5190</v>
      </c>
      <c r="L108" s="36">
        <f t="shared" si="147"/>
        <v>0</v>
      </c>
      <c r="M108" s="36">
        <f t="shared" si="147"/>
        <v>15000</v>
      </c>
      <c r="N108" s="36">
        <f t="shared" si="147"/>
        <v>20190</v>
      </c>
      <c r="O108" s="36">
        <f t="shared" si="147"/>
        <v>-8791.0894900000021</v>
      </c>
      <c r="P108" s="253">
        <f t="shared" si="147"/>
        <v>11398.910509999998</v>
      </c>
      <c r="Q108" s="36">
        <f t="shared" si="147"/>
        <v>1000</v>
      </c>
      <c r="R108" s="36">
        <f t="shared" si="147"/>
        <v>0</v>
      </c>
      <c r="S108" s="36">
        <f t="shared" si="147"/>
        <v>1000</v>
      </c>
      <c r="T108" s="36">
        <f t="shared" si="147"/>
        <v>0</v>
      </c>
      <c r="U108" s="36">
        <f t="shared" si="147"/>
        <v>1000</v>
      </c>
      <c r="V108" s="36">
        <f t="shared" si="147"/>
        <v>0</v>
      </c>
      <c r="W108" s="36">
        <f t="shared" si="147"/>
        <v>1000</v>
      </c>
      <c r="X108" s="36">
        <f t="shared" si="147"/>
        <v>1000</v>
      </c>
      <c r="Y108" s="36">
        <f t="shared" si="147"/>
        <v>0</v>
      </c>
      <c r="Z108" s="36">
        <f t="shared" si="147"/>
        <v>1000</v>
      </c>
      <c r="AA108" s="36">
        <f t="shared" si="147"/>
        <v>0</v>
      </c>
      <c r="AB108" s="36">
        <f t="shared" si="147"/>
        <v>1000</v>
      </c>
      <c r="AC108" s="36">
        <f t="shared" si="147"/>
        <v>0</v>
      </c>
      <c r="AD108" s="36">
        <f t="shared" ref="AC108:AD110" si="148">AD109</f>
        <v>1000</v>
      </c>
    </row>
    <row r="109" spans="1:30" ht="31.5" outlineLevel="2" x14ac:dyDescent="0.2">
      <c r="A109" s="22" t="s">
        <v>354</v>
      </c>
      <c r="B109" s="22" t="s">
        <v>359</v>
      </c>
      <c r="C109" s="22" t="s">
        <v>10</v>
      </c>
      <c r="D109" s="22"/>
      <c r="E109" s="40" t="s">
        <v>11</v>
      </c>
      <c r="F109" s="36">
        <f t="shared" si="147"/>
        <v>5000</v>
      </c>
      <c r="G109" s="36">
        <f t="shared" si="147"/>
        <v>0</v>
      </c>
      <c r="H109" s="36">
        <f t="shared" si="147"/>
        <v>5000</v>
      </c>
      <c r="I109" s="36">
        <f t="shared" si="147"/>
        <v>0</v>
      </c>
      <c r="J109" s="36">
        <f t="shared" si="147"/>
        <v>190</v>
      </c>
      <c r="K109" s="36">
        <f t="shared" si="147"/>
        <v>5190</v>
      </c>
      <c r="L109" s="36">
        <f t="shared" si="147"/>
        <v>0</v>
      </c>
      <c r="M109" s="36">
        <f t="shared" si="147"/>
        <v>15000</v>
      </c>
      <c r="N109" s="36">
        <f t="shared" si="147"/>
        <v>20190</v>
      </c>
      <c r="O109" s="36">
        <f t="shared" si="147"/>
        <v>-8791.0894900000021</v>
      </c>
      <c r="P109" s="253">
        <f t="shared" si="147"/>
        <v>11398.910509999998</v>
      </c>
      <c r="Q109" s="36">
        <f t="shared" si="147"/>
        <v>1000</v>
      </c>
      <c r="R109" s="36">
        <f t="shared" si="147"/>
        <v>0</v>
      </c>
      <c r="S109" s="36">
        <f t="shared" si="147"/>
        <v>1000</v>
      </c>
      <c r="T109" s="36">
        <f t="shared" si="147"/>
        <v>0</v>
      </c>
      <c r="U109" s="36">
        <f t="shared" si="147"/>
        <v>1000</v>
      </c>
      <c r="V109" s="36">
        <f t="shared" si="147"/>
        <v>0</v>
      </c>
      <c r="W109" s="36">
        <f t="shared" si="147"/>
        <v>1000</v>
      </c>
      <c r="X109" s="36">
        <f t="shared" si="147"/>
        <v>1000</v>
      </c>
      <c r="Y109" s="36">
        <f t="shared" si="147"/>
        <v>0</v>
      </c>
      <c r="Z109" s="36">
        <f t="shared" si="147"/>
        <v>1000</v>
      </c>
      <c r="AA109" s="36">
        <f t="shared" si="147"/>
        <v>0</v>
      </c>
      <c r="AB109" s="36">
        <f t="shared" si="147"/>
        <v>1000</v>
      </c>
      <c r="AC109" s="36">
        <f t="shared" si="148"/>
        <v>0</v>
      </c>
      <c r="AD109" s="36">
        <f t="shared" si="148"/>
        <v>1000</v>
      </c>
    </row>
    <row r="110" spans="1:30" ht="15.75" outlineLevel="3" x14ac:dyDescent="0.2">
      <c r="A110" s="22" t="s">
        <v>354</v>
      </c>
      <c r="B110" s="22" t="s">
        <v>359</v>
      </c>
      <c r="C110" s="22" t="s">
        <v>30</v>
      </c>
      <c r="D110" s="22"/>
      <c r="E110" s="40" t="s">
        <v>672</v>
      </c>
      <c r="F110" s="36">
        <f t="shared" si="147"/>
        <v>5000</v>
      </c>
      <c r="G110" s="36">
        <f t="shared" si="147"/>
        <v>0</v>
      </c>
      <c r="H110" s="36">
        <f t="shared" si="147"/>
        <v>5000</v>
      </c>
      <c r="I110" s="36">
        <f t="shared" si="147"/>
        <v>0</v>
      </c>
      <c r="J110" s="36">
        <f t="shared" si="147"/>
        <v>190</v>
      </c>
      <c r="K110" s="36">
        <f t="shared" si="147"/>
        <v>5190</v>
      </c>
      <c r="L110" s="36">
        <f t="shared" si="147"/>
        <v>0</v>
      </c>
      <c r="M110" s="36">
        <f t="shared" si="147"/>
        <v>15000</v>
      </c>
      <c r="N110" s="36">
        <f t="shared" si="147"/>
        <v>20190</v>
      </c>
      <c r="O110" s="36">
        <f t="shared" si="147"/>
        <v>-8791.0894900000021</v>
      </c>
      <c r="P110" s="253">
        <f t="shared" si="147"/>
        <v>11398.910509999998</v>
      </c>
      <c r="Q110" s="36">
        <f t="shared" si="147"/>
        <v>1000</v>
      </c>
      <c r="R110" s="36">
        <f t="shared" si="147"/>
        <v>0</v>
      </c>
      <c r="S110" s="36">
        <f t="shared" si="147"/>
        <v>1000</v>
      </c>
      <c r="T110" s="36">
        <f t="shared" si="147"/>
        <v>0</v>
      </c>
      <c r="U110" s="36">
        <f t="shared" si="147"/>
        <v>1000</v>
      </c>
      <c r="V110" s="36">
        <f t="shared" si="147"/>
        <v>0</v>
      </c>
      <c r="W110" s="36">
        <f t="shared" si="147"/>
        <v>1000</v>
      </c>
      <c r="X110" s="36">
        <f t="shared" si="147"/>
        <v>1000</v>
      </c>
      <c r="Y110" s="36">
        <f t="shared" si="147"/>
        <v>0</v>
      </c>
      <c r="Z110" s="36">
        <f t="shared" si="147"/>
        <v>1000</v>
      </c>
      <c r="AA110" s="36">
        <f t="shared" si="147"/>
        <v>0</v>
      </c>
      <c r="AB110" s="36">
        <f t="shared" si="147"/>
        <v>1000</v>
      </c>
      <c r="AC110" s="36">
        <f t="shared" si="148"/>
        <v>0</v>
      </c>
      <c r="AD110" s="36">
        <f t="shared" si="148"/>
        <v>1000</v>
      </c>
    </row>
    <row r="111" spans="1:30" ht="15.75" outlineLevel="7" x14ac:dyDescent="0.2">
      <c r="A111" s="41" t="s">
        <v>354</v>
      </c>
      <c r="B111" s="41" t="s">
        <v>359</v>
      </c>
      <c r="C111" s="41" t="s">
        <v>30</v>
      </c>
      <c r="D111" s="41" t="s">
        <v>14</v>
      </c>
      <c r="E111" s="42" t="s">
        <v>15</v>
      </c>
      <c r="F111" s="32">
        <v>5000</v>
      </c>
      <c r="G111" s="32"/>
      <c r="H111" s="32">
        <f>SUM(F111:G111)</f>
        <v>5000</v>
      </c>
      <c r="I111" s="32"/>
      <c r="J111" s="32">
        <v>190</v>
      </c>
      <c r="K111" s="32">
        <f>SUM(H111:J111)</f>
        <v>5190</v>
      </c>
      <c r="L111" s="32"/>
      <c r="M111" s="32">
        <v>15000</v>
      </c>
      <c r="N111" s="32">
        <f>SUM(K111:M111)</f>
        <v>20190</v>
      </c>
      <c r="O111" s="32">
        <f>-5499.15318-(2593.28633+783.17248+150)+234.5225</f>
        <v>-8791.0894900000021</v>
      </c>
      <c r="P111" s="252">
        <f>SUM(N111:O111)</f>
        <v>11398.910509999998</v>
      </c>
      <c r="Q111" s="34">
        <v>1000</v>
      </c>
      <c r="R111" s="32"/>
      <c r="S111" s="32">
        <f>SUM(Q111:R111)</f>
        <v>1000</v>
      </c>
      <c r="T111" s="32"/>
      <c r="U111" s="32">
        <f>SUM(S111:T111)</f>
        <v>1000</v>
      </c>
      <c r="V111" s="32"/>
      <c r="W111" s="32">
        <f>SUM(U111:V111)</f>
        <v>1000</v>
      </c>
      <c r="X111" s="34">
        <v>1000</v>
      </c>
      <c r="Y111" s="32"/>
      <c r="Z111" s="32">
        <f>SUM(X111:Y111)</f>
        <v>1000</v>
      </c>
      <c r="AA111" s="32"/>
      <c r="AB111" s="32">
        <f>SUM(Z111:AA111)</f>
        <v>1000</v>
      </c>
      <c r="AC111" s="32"/>
      <c r="AD111" s="32">
        <f>SUM(AB111:AC111)</f>
        <v>1000</v>
      </c>
    </row>
    <row r="112" spans="1:30" ht="15.75" outlineLevel="1" x14ac:dyDescent="0.2">
      <c r="A112" s="22" t="s">
        <v>354</v>
      </c>
      <c r="B112" s="22" t="s">
        <v>345</v>
      </c>
      <c r="C112" s="22"/>
      <c r="D112" s="22"/>
      <c r="E112" s="40" t="s">
        <v>346</v>
      </c>
      <c r="F112" s="36">
        <f>F113+F126+F140+F167</f>
        <v>291328.8</v>
      </c>
      <c r="G112" s="36">
        <f>G113+G126+G140+G167</f>
        <v>-192981.12766999999</v>
      </c>
      <c r="H112" s="36">
        <f>H113+H126+H140+H167+H121</f>
        <v>98347.672330000001</v>
      </c>
      <c r="I112" s="36">
        <f t="shared" ref="I112:AB112" si="149">I113+I126+I140+I167+I121</f>
        <v>0</v>
      </c>
      <c r="J112" s="36">
        <f t="shared" si="149"/>
        <v>17031.818220000001</v>
      </c>
      <c r="K112" s="36">
        <f t="shared" si="149"/>
        <v>115379.49055</v>
      </c>
      <c r="L112" s="36">
        <f t="shared" si="149"/>
        <v>0</v>
      </c>
      <c r="M112" s="36">
        <f t="shared" si="149"/>
        <v>3671.6790000000001</v>
      </c>
      <c r="N112" s="36">
        <f t="shared" si="149"/>
        <v>119051.16955000001</v>
      </c>
      <c r="O112" s="36">
        <f t="shared" ref="O112:P112" si="150">O113+O126+O140+O167+O121</f>
        <v>0</v>
      </c>
      <c r="P112" s="253">
        <f t="shared" si="150"/>
        <v>119051.16955000001</v>
      </c>
      <c r="Q112" s="36">
        <f t="shared" si="149"/>
        <v>96594</v>
      </c>
      <c r="R112" s="36">
        <f t="shared" si="149"/>
        <v>0</v>
      </c>
      <c r="S112" s="36">
        <f t="shared" si="149"/>
        <v>96594</v>
      </c>
      <c r="T112" s="36">
        <f t="shared" si="149"/>
        <v>0</v>
      </c>
      <c r="U112" s="36">
        <f t="shared" si="149"/>
        <v>96594</v>
      </c>
      <c r="V112" s="36">
        <f t="shared" ref="V112:W112" si="151">V113+V126+V140+V167+V121</f>
        <v>0</v>
      </c>
      <c r="W112" s="36">
        <f t="shared" si="151"/>
        <v>96594</v>
      </c>
      <c r="X112" s="36">
        <f t="shared" si="149"/>
        <v>96594</v>
      </c>
      <c r="Y112" s="36">
        <f t="shared" si="149"/>
        <v>0</v>
      </c>
      <c r="Z112" s="36">
        <f t="shared" si="149"/>
        <v>96594</v>
      </c>
      <c r="AA112" s="36">
        <f t="shared" si="149"/>
        <v>0</v>
      </c>
      <c r="AB112" s="36">
        <f t="shared" si="149"/>
        <v>96594</v>
      </c>
      <c r="AC112" s="36">
        <f t="shared" ref="AC112:AD112" si="152">AC113+AC126+AC140+AC167+AC121</f>
        <v>0</v>
      </c>
      <c r="AD112" s="36">
        <f t="shared" si="152"/>
        <v>96594</v>
      </c>
    </row>
    <row r="113" spans="1:30" ht="31.5" outlineLevel="2" x14ac:dyDescent="0.2">
      <c r="A113" s="22" t="s">
        <v>354</v>
      </c>
      <c r="B113" s="22" t="s">
        <v>345</v>
      </c>
      <c r="C113" s="22" t="s">
        <v>31</v>
      </c>
      <c r="D113" s="22"/>
      <c r="E113" s="40" t="s">
        <v>641</v>
      </c>
      <c r="F113" s="36">
        <f t="shared" ref="F113:AD113" si="153">F114</f>
        <v>365</v>
      </c>
      <c r="G113" s="36">
        <f t="shared" si="153"/>
        <v>0</v>
      </c>
      <c r="H113" s="36">
        <f t="shared" si="153"/>
        <v>365</v>
      </c>
      <c r="I113" s="36">
        <f t="shared" si="153"/>
        <v>0</v>
      </c>
      <c r="J113" s="36">
        <f t="shared" si="153"/>
        <v>0</v>
      </c>
      <c r="K113" s="36">
        <f t="shared" si="153"/>
        <v>365</v>
      </c>
      <c r="L113" s="36">
        <f t="shared" si="153"/>
        <v>0</v>
      </c>
      <c r="M113" s="36">
        <f t="shared" si="153"/>
        <v>0</v>
      </c>
      <c r="N113" s="36">
        <f t="shared" si="153"/>
        <v>365</v>
      </c>
      <c r="O113" s="36">
        <f t="shared" si="153"/>
        <v>0</v>
      </c>
      <c r="P113" s="253">
        <f t="shared" si="153"/>
        <v>365</v>
      </c>
      <c r="Q113" s="36">
        <f t="shared" si="153"/>
        <v>365</v>
      </c>
      <c r="R113" s="36">
        <f t="shared" si="153"/>
        <v>0</v>
      </c>
      <c r="S113" s="36">
        <f t="shared" si="153"/>
        <v>365</v>
      </c>
      <c r="T113" s="36">
        <f t="shared" si="153"/>
        <v>0</v>
      </c>
      <c r="U113" s="36">
        <f t="shared" si="153"/>
        <v>365</v>
      </c>
      <c r="V113" s="36">
        <f t="shared" si="153"/>
        <v>0</v>
      </c>
      <c r="W113" s="36">
        <f t="shared" si="153"/>
        <v>365</v>
      </c>
      <c r="X113" s="36">
        <f t="shared" si="153"/>
        <v>365</v>
      </c>
      <c r="Y113" s="36">
        <f t="shared" si="153"/>
        <v>0</v>
      </c>
      <c r="Z113" s="36">
        <f t="shared" si="153"/>
        <v>365</v>
      </c>
      <c r="AA113" s="36">
        <f t="shared" si="153"/>
        <v>0</v>
      </c>
      <c r="AB113" s="36">
        <f t="shared" si="153"/>
        <v>365</v>
      </c>
      <c r="AC113" s="36">
        <f t="shared" si="153"/>
        <v>0</v>
      </c>
      <c r="AD113" s="36">
        <f t="shared" si="153"/>
        <v>365</v>
      </c>
    </row>
    <row r="114" spans="1:30" ht="15.75" outlineLevel="3" x14ac:dyDescent="0.2">
      <c r="A114" s="22" t="s">
        <v>354</v>
      </c>
      <c r="B114" s="22" t="s">
        <v>345</v>
      </c>
      <c r="C114" s="22" t="s">
        <v>32</v>
      </c>
      <c r="D114" s="22"/>
      <c r="E114" s="40" t="s">
        <v>642</v>
      </c>
      <c r="F114" s="36">
        <f t="shared" ref="F114:AB114" si="154">F118+F115</f>
        <v>365</v>
      </c>
      <c r="G114" s="36">
        <f t="shared" si="154"/>
        <v>0</v>
      </c>
      <c r="H114" s="36">
        <f t="shared" si="154"/>
        <v>365</v>
      </c>
      <c r="I114" s="36">
        <f t="shared" si="154"/>
        <v>0</v>
      </c>
      <c r="J114" s="36">
        <f t="shared" si="154"/>
        <v>0</v>
      </c>
      <c r="K114" s="36">
        <f t="shared" si="154"/>
        <v>365</v>
      </c>
      <c r="L114" s="36">
        <f t="shared" si="154"/>
        <v>0</v>
      </c>
      <c r="M114" s="36">
        <f t="shared" si="154"/>
        <v>0</v>
      </c>
      <c r="N114" s="36">
        <f t="shared" si="154"/>
        <v>365</v>
      </c>
      <c r="O114" s="36">
        <f t="shared" ref="O114:P114" si="155">O118+O115</f>
        <v>0</v>
      </c>
      <c r="P114" s="253">
        <f t="shared" si="155"/>
        <v>365</v>
      </c>
      <c r="Q114" s="36">
        <f t="shared" si="154"/>
        <v>365</v>
      </c>
      <c r="R114" s="36">
        <f t="shared" si="154"/>
        <v>0</v>
      </c>
      <c r="S114" s="36">
        <f t="shared" si="154"/>
        <v>365</v>
      </c>
      <c r="T114" s="36">
        <f t="shared" si="154"/>
        <v>0</v>
      </c>
      <c r="U114" s="36">
        <f t="shared" si="154"/>
        <v>365</v>
      </c>
      <c r="V114" s="36">
        <f t="shared" ref="V114:W114" si="156">V118+V115</f>
        <v>0</v>
      </c>
      <c r="W114" s="36">
        <f t="shared" si="156"/>
        <v>365</v>
      </c>
      <c r="X114" s="36">
        <f t="shared" si="154"/>
        <v>365</v>
      </c>
      <c r="Y114" s="36">
        <f t="shared" si="154"/>
        <v>0</v>
      </c>
      <c r="Z114" s="36">
        <f t="shared" si="154"/>
        <v>365</v>
      </c>
      <c r="AA114" s="36">
        <f t="shared" si="154"/>
        <v>0</v>
      </c>
      <c r="AB114" s="36">
        <f t="shared" si="154"/>
        <v>365</v>
      </c>
      <c r="AC114" s="36">
        <f t="shared" ref="AC114:AD114" si="157">AC118+AC115</f>
        <v>0</v>
      </c>
      <c r="AD114" s="36">
        <f t="shared" si="157"/>
        <v>365</v>
      </c>
    </row>
    <row r="115" spans="1:30" ht="31.5" outlineLevel="3" x14ac:dyDescent="0.2">
      <c r="A115" s="22" t="s">
        <v>354</v>
      </c>
      <c r="B115" s="22" t="s">
        <v>345</v>
      </c>
      <c r="C115" s="22" t="s">
        <v>237</v>
      </c>
      <c r="D115" s="22"/>
      <c r="E115" s="40" t="s">
        <v>238</v>
      </c>
      <c r="F115" s="36">
        <f t="shared" ref="F115:AC116" si="158">F116</f>
        <v>22.5</v>
      </c>
      <c r="G115" s="36">
        <f t="shared" si="158"/>
        <v>0</v>
      </c>
      <c r="H115" s="36">
        <f t="shared" si="158"/>
        <v>22.5</v>
      </c>
      <c r="I115" s="36">
        <f t="shared" si="158"/>
        <v>0</v>
      </c>
      <c r="J115" s="36">
        <f t="shared" si="158"/>
        <v>0</v>
      </c>
      <c r="K115" s="36">
        <f t="shared" si="158"/>
        <v>22.5</v>
      </c>
      <c r="L115" s="36">
        <f t="shared" si="158"/>
        <v>0</v>
      </c>
      <c r="M115" s="36">
        <f t="shared" si="158"/>
        <v>0</v>
      </c>
      <c r="N115" s="36">
        <f t="shared" si="158"/>
        <v>22.5</v>
      </c>
      <c r="O115" s="36">
        <f t="shared" si="158"/>
        <v>0</v>
      </c>
      <c r="P115" s="253">
        <f t="shared" si="158"/>
        <v>22.5</v>
      </c>
      <c r="Q115" s="36">
        <f t="shared" si="158"/>
        <v>22.5</v>
      </c>
      <c r="R115" s="36">
        <f t="shared" si="158"/>
        <v>0</v>
      </c>
      <c r="S115" s="36">
        <f t="shared" si="158"/>
        <v>22.5</v>
      </c>
      <c r="T115" s="36">
        <f t="shared" si="158"/>
        <v>0</v>
      </c>
      <c r="U115" s="36">
        <f t="shared" si="158"/>
        <v>22.5</v>
      </c>
      <c r="V115" s="36">
        <f t="shared" si="158"/>
        <v>0</v>
      </c>
      <c r="W115" s="36">
        <f t="shared" si="158"/>
        <v>22.5</v>
      </c>
      <c r="X115" s="36">
        <f t="shared" si="158"/>
        <v>22.5</v>
      </c>
      <c r="Y115" s="36">
        <f t="shared" si="158"/>
        <v>0</v>
      </c>
      <c r="Z115" s="36">
        <f t="shared" si="158"/>
        <v>22.5</v>
      </c>
      <c r="AA115" s="36">
        <f t="shared" si="158"/>
        <v>0</v>
      </c>
      <c r="AB115" s="36">
        <f t="shared" si="158"/>
        <v>22.5</v>
      </c>
      <c r="AC115" s="36">
        <f t="shared" si="158"/>
        <v>0</v>
      </c>
      <c r="AD115" s="36">
        <f t="shared" ref="AC115:AD116" si="159">AD116</f>
        <v>22.5</v>
      </c>
    </row>
    <row r="116" spans="1:30" ht="31.5" outlineLevel="3" x14ac:dyDescent="0.2">
      <c r="A116" s="22" t="s">
        <v>354</v>
      </c>
      <c r="B116" s="22" t="s">
        <v>345</v>
      </c>
      <c r="C116" s="22" t="s">
        <v>239</v>
      </c>
      <c r="D116" s="22"/>
      <c r="E116" s="40" t="s">
        <v>240</v>
      </c>
      <c r="F116" s="36">
        <f t="shared" si="158"/>
        <v>22.5</v>
      </c>
      <c r="G116" s="36">
        <f t="shared" si="158"/>
        <v>0</v>
      </c>
      <c r="H116" s="36">
        <f t="shared" si="158"/>
        <v>22.5</v>
      </c>
      <c r="I116" s="36">
        <f t="shared" si="158"/>
        <v>0</v>
      </c>
      <c r="J116" s="36">
        <f t="shared" si="158"/>
        <v>0</v>
      </c>
      <c r="K116" s="36">
        <f t="shared" si="158"/>
        <v>22.5</v>
      </c>
      <c r="L116" s="36">
        <f t="shared" si="158"/>
        <v>0</v>
      </c>
      <c r="M116" s="36">
        <f t="shared" si="158"/>
        <v>0</v>
      </c>
      <c r="N116" s="36">
        <f t="shared" si="158"/>
        <v>22.5</v>
      </c>
      <c r="O116" s="36">
        <f t="shared" si="158"/>
        <v>0</v>
      </c>
      <c r="P116" s="253">
        <f t="shared" si="158"/>
        <v>22.5</v>
      </c>
      <c r="Q116" s="36">
        <f t="shared" si="158"/>
        <v>22.5</v>
      </c>
      <c r="R116" s="36">
        <f t="shared" si="158"/>
        <v>0</v>
      </c>
      <c r="S116" s="36">
        <f t="shared" si="158"/>
        <v>22.5</v>
      </c>
      <c r="T116" s="36">
        <f t="shared" si="158"/>
        <v>0</v>
      </c>
      <c r="U116" s="36">
        <f t="shared" si="158"/>
        <v>22.5</v>
      </c>
      <c r="V116" s="36">
        <f t="shared" si="158"/>
        <v>0</v>
      </c>
      <c r="W116" s="36">
        <f t="shared" si="158"/>
        <v>22.5</v>
      </c>
      <c r="X116" s="36">
        <f t="shared" si="158"/>
        <v>22.5</v>
      </c>
      <c r="Y116" s="36">
        <f t="shared" si="158"/>
        <v>0</v>
      </c>
      <c r="Z116" s="36">
        <f t="shared" si="158"/>
        <v>22.5</v>
      </c>
      <c r="AA116" s="36">
        <f t="shared" si="158"/>
        <v>0</v>
      </c>
      <c r="AB116" s="36">
        <f t="shared" si="158"/>
        <v>22.5</v>
      </c>
      <c r="AC116" s="36">
        <f t="shared" si="159"/>
        <v>0</v>
      </c>
      <c r="AD116" s="36">
        <f t="shared" si="159"/>
        <v>22.5</v>
      </c>
    </row>
    <row r="117" spans="1:30" ht="15.75" outlineLevel="3" x14ac:dyDescent="0.2">
      <c r="A117" s="41" t="s">
        <v>354</v>
      </c>
      <c r="B117" s="41" t="s">
        <v>345</v>
      </c>
      <c r="C117" s="41" t="s">
        <v>239</v>
      </c>
      <c r="D117" s="41" t="s">
        <v>6</v>
      </c>
      <c r="E117" s="42" t="s">
        <v>7</v>
      </c>
      <c r="F117" s="32">
        <v>22.5</v>
      </c>
      <c r="G117" s="32"/>
      <c r="H117" s="32">
        <f>SUM(F117:G117)</f>
        <v>22.5</v>
      </c>
      <c r="I117" s="32"/>
      <c r="J117" s="32"/>
      <c r="K117" s="32">
        <f>SUM(H117:J117)</f>
        <v>22.5</v>
      </c>
      <c r="L117" s="32"/>
      <c r="M117" s="32"/>
      <c r="N117" s="32">
        <f>SUM(K117:M117)</f>
        <v>22.5</v>
      </c>
      <c r="O117" s="32"/>
      <c r="P117" s="252">
        <f>SUM(N117:O117)</f>
        <v>22.5</v>
      </c>
      <c r="Q117" s="34">
        <v>22.5</v>
      </c>
      <c r="R117" s="32"/>
      <c r="S117" s="32">
        <f>SUM(Q117:R117)</f>
        <v>22.5</v>
      </c>
      <c r="T117" s="32"/>
      <c r="U117" s="32">
        <f>SUM(S117:T117)</f>
        <v>22.5</v>
      </c>
      <c r="V117" s="32"/>
      <c r="W117" s="32">
        <f>SUM(U117:V117)</f>
        <v>22.5</v>
      </c>
      <c r="X117" s="34">
        <v>22.5</v>
      </c>
      <c r="Y117" s="32"/>
      <c r="Z117" s="32">
        <f>SUM(X117:Y117)</f>
        <v>22.5</v>
      </c>
      <c r="AA117" s="32"/>
      <c r="AB117" s="32">
        <f>SUM(Z117:AA117)</f>
        <v>22.5</v>
      </c>
      <c r="AC117" s="32"/>
      <c r="AD117" s="32">
        <f>SUM(AB117:AC117)</f>
        <v>22.5</v>
      </c>
    </row>
    <row r="118" spans="1:30" ht="31.5" outlineLevel="4" x14ac:dyDescent="0.2">
      <c r="A118" s="22" t="s">
        <v>354</v>
      </c>
      <c r="B118" s="22" t="s">
        <v>345</v>
      </c>
      <c r="C118" s="22" t="s">
        <v>33</v>
      </c>
      <c r="D118" s="22"/>
      <c r="E118" s="40" t="s">
        <v>645</v>
      </c>
      <c r="F118" s="36">
        <f t="shared" ref="F118:AC119" si="160">F119</f>
        <v>342.5</v>
      </c>
      <c r="G118" s="36">
        <f t="shared" si="160"/>
        <v>0</v>
      </c>
      <c r="H118" s="36">
        <f t="shared" si="160"/>
        <v>342.5</v>
      </c>
      <c r="I118" s="36">
        <f t="shared" si="160"/>
        <v>0</v>
      </c>
      <c r="J118" s="36">
        <f t="shared" si="160"/>
        <v>0</v>
      </c>
      <c r="K118" s="36">
        <f t="shared" si="160"/>
        <v>342.5</v>
      </c>
      <c r="L118" s="36">
        <f t="shared" si="160"/>
        <v>0</v>
      </c>
      <c r="M118" s="36">
        <f t="shared" si="160"/>
        <v>0</v>
      </c>
      <c r="N118" s="36">
        <f t="shared" si="160"/>
        <v>342.5</v>
      </c>
      <c r="O118" s="36">
        <f t="shared" si="160"/>
        <v>0</v>
      </c>
      <c r="P118" s="253">
        <f t="shared" si="160"/>
        <v>342.5</v>
      </c>
      <c r="Q118" s="36">
        <f t="shared" si="160"/>
        <v>342.5</v>
      </c>
      <c r="R118" s="36">
        <f t="shared" si="160"/>
        <v>0</v>
      </c>
      <c r="S118" s="36">
        <f t="shared" si="160"/>
        <v>342.5</v>
      </c>
      <c r="T118" s="36">
        <f t="shared" si="160"/>
        <v>0</v>
      </c>
      <c r="U118" s="36">
        <f t="shared" si="160"/>
        <v>342.5</v>
      </c>
      <c r="V118" s="36">
        <f t="shared" si="160"/>
        <v>0</v>
      </c>
      <c r="W118" s="36">
        <f t="shared" si="160"/>
        <v>342.5</v>
      </c>
      <c r="X118" s="36">
        <f t="shared" si="160"/>
        <v>342.5</v>
      </c>
      <c r="Y118" s="36">
        <f t="shared" si="160"/>
        <v>0</v>
      </c>
      <c r="Z118" s="36">
        <f t="shared" si="160"/>
        <v>342.5</v>
      </c>
      <c r="AA118" s="36">
        <f t="shared" si="160"/>
        <v>0</v>
      </c>
      <c r="AB118" s="36">
        <f t="shared" si="160"/>
        <v>342.5</v>
      </c>
      <c r="AC118" s="36">
        <f t="shared" si="160"/>
        <v>0</v>
      </c>
      <c r="AD118" s="36">
        <f t="shared" ref="AC118:AD119" si="161">AD119</f>
        <v>342.5</v>
      </c>
    </row>
    <row r="119" spans="1:30" ht="15.75" outlineLevel="5" x14ac:dyDescent="0.2">
      <c r="A119" s="22" t="s">
        <v>354</v>
      </c>
      <c r="B119" s="22" t="s">
        <v>345</v>
      </c>
      <c r="C119" s="22" t="s">
        <v>34</v>
      </c>
      <c r="D119" s="22"/>
      <c r="E119" s="40" t="s">
        <v>35</v>
      </c>
      <c r="F119" s="36">
        <f t="shared" si="160"/>
        <v>342.5</v>
      </c>
      <c r="G119" s="36">
        <f t="shared" si="160"/>
        <v>0</v>
      </c>
      <c r="H119" s="36">
        <f t="shared" si="160"/>
        <v>342.5</v>
      </c>
      <c r="I119" s="36">
        <f t="shared" si="160"/>
        <v>0</v>
      </c>
      <c r="J119" s="36">
        <f t="shared" si="160"/>
        <v>0</v>
      </c>
      <c r="K119" s="36">
        <f t="shared" si="160"/>
        <v>342.5</v>
      </c>
      <c r="L119" s="36">
        <f t="shared" si="160"/>
        <v>0</v>
      </c>
      <c r="M119" s="36">
        <f t="shared" si="160"/>
        <v>0</v>
      </c>
      <c r="N119" s="36">
        <f t="shared" si="160"/>
        <v>342.5</v>
      </c>
      <c r="O119" s="36">
        <f t="shared" si="160"/>
        <v>0</v>
      </c>
      <c r="P119" s="253">
        <f t="shared" si="160"/>
        <v>342.5</v>
      </c>
      <c r="Q119" s="36">
        <f t="shared" si="160"/>
        <v>342.5</v>
      </c>
      <c r="R119" s="36">
        <f t="shared" si="160"/>
        <v>0</v>
      </c>
      <c r="S119" s="36">
        <f t="shared" si="160"/>
        <v>342.5</v>
      </c>
      <c r="T119" s="36">
        <f t="shared" si="160"/>
        <v>0</v>
      </c>
      <c r="U119" s="36">
        <f t="shared" si="160"/>
        <v>342.5</v>
      </c>
      <c r="V119" s="36">
        <f t="shared" si="160"/>
        <v>0</v>
      </c>
      <c r="W119" s="36">
        <f t="shared" si="160"/>
        <v>342.5</v>
      </c>
      <c r="X119" s="36">
        <f t="shared" si="160"/>
        <v>342.5</v>
      </c>
      <c r="Y119" s="36">
        <f t="shared" si="160"/>
        <v>0</v>
      </c>
      <c r="Z119" s="36">
        <f t="shared" si="160"/>
        <v>342.5</v>
      </c>
      <c r="AA119" s="36">
        <f t="shared" si="160"/>
        <v>0</v>
      </c>
      <c r="AB119" s="36">
        <f t="shared" si="160"/>
        <v>342.5</v>
      </c>
      <c r="AC119" s="36">
        <f t="shared" si="161"/>
        <v>0</v>
      </c>
      <c r="AD119" s="36">
        <f t="shared" si="161"/>
        <v>342.5</v>
      </c>
    </row>
    <row r="120" spans="1:30" ht="15.75" outlineLevel="7" x14ac:dyDescent="0.2">
      <c r="A120" s="41" t="s">
        <v>354</v>
      </c>
      <c r="B120" s="41" t="s">
        <v>345</v>
      </c>
      <c r="C120" s="41" t="s">
        <v>34</v>
      </c>
      <c r="D120" s="41" t="s">
        <v>6</v>
      </c>
      <c r="E120" s="42" t="s">
        <v>7</v>
      </c>
      <c r="F120" s="32">
        <v>342.5</v>
      </c>
      <c r="G120" s="32"/>
      <c r="H120" s="32">
        <f>SUM(F120:G120)</f>
        <v>342.5</v>
      </c>
      <c r="I120" s="32"/>
      <c r="J120" s="32"/>
      <c r="K120" s="32">
        <f>SUM(H120:J120)</f>
        <v>342.5</v>
      </c>
      <c r="L120" s="32"/>
      <c r="M120" s="32"/>
      <c r="N120" s="32">
        <f>SUM(K120:M120)</f>
        <v>342.5</v>
      </c>
      <c r="O120" s="32"/>
      <c r="P120" s="252">
        <f>SUM(N120:O120)</f>
        <v>342.5</v>
      </c>
      <c r="Q120" s="34">
        <v>342.5</v>
      </c>
      <c r="R120" s="32"/>
      <c r="S120" s="32">
        <f>SUM(Q120:R120)</f>
        <v>342.5</v>
      </c>
      <c r="T120" s="32"/>
      <c r="U120" s="32">
        <f>SUM(S120:T120)</f>
        <v>342.5</v>
      </c>
      <c r="V120" s="32"/>
      <c r="W120" s="32">
        <f>SUM(U120:V120)</f>
        <v>342.5</v>
      </c>
      <c r="X120" s="34">
        <v>342.5</v>
      </c>
      <c r="Y120" s="32"/>
      <c r="Z120" s="32">
        <f>SUM(X120:Y120)</f>
        <v>342.5</v>
      </c>
      <c r="AA120" s="32"/>
      <c r="AB120" s="32">
        <f>SUM(Z120:AA120)</f>
        <v>342.5</v>
      </c>
      <c r="AC120" s="32"/>
      <c r="AD120" s="32">
        <f>SUM(AB120:AC120)</f>
        <v>342.5</v>
      </c>
    </row>
    <row r="121" spans="1:30" ht="31.5" outlineLevel="7" x14ac:dyDescent="0.2">
      <c r="A121" s="22" t="s">
        <v>354</v>
      </c>
      <c r="B121" s="22" t="s">
        <v>345</v>
      </c>
      <c r="C121" s="22" t="s">
        <v>93</v>
      </c>
      <c r="D121" s="22"/>
      <c r="E121" s="40" t="s">
        <v>652</v>
      </c>
      <c r="F121" s="32"/>
      <c r="G121" s="32"/>
      <c r="H121" s="36">
        <f>H122</f>
        <v>0</v>
      </c>
      <c r="I121" s="36">
        <f t="shared" ref="I121:AC124" si="162">I122</f>
        <v>0</v>
      </c>
      <c r="J121" s="36">
        <f t="shared" si="162"/>
        <v>1657.45</v>
      </c>
      <c r="K121" s="36">
        <f t="shared" si="162"/>
        <v>1657.45</v>
      </c>
      <c r="L121" s="36">
        <f t="shared" si="162"/>
        <v>0</v>
      </c>
      <c r="M121" s="36">
        <f t="shared" si="162"/>
        <v>0</v>
      </c>
      <c r="N121" s="36">
        <f t="shared" si="162"/>
        <v>1657.45</v>
      </c>
      <c r="O121" s="36">
        <f t="shared" si="162"/>
        <v>0</v>
      </c>
      <c r="P121" s="253">
        <f t="shared" si="162"/>
        <v>1657.45</v>
      </c>
      <c r="Q121" s="36">
        <f t="shared" si="162"/>
        <v>0</v>
      </c>
      <c r="R121" s="36">
        <f t="shared" si="162"/>
        <v>0</v>
      </c>
      <c r="S121" s="36">
        <f t="shared" si="162"/>
        <v>0</v>
      </c>
      <c r="T121" s="36">
        <f t="shared" si="162"/>
        <v>0</v>
      </c>
      <c r="U121" s="36"/>
      <c r="V121" s="36">
        <f t="shared" si="162"/>
        <v>0</v>
      </c>
      <c r="W121" s="36"/>
      <c r="X121" s="36">
        <f t="shared" si="162"/>
        <v>0</v>
      </c>
      <c r="Y121" s="36">
        <f t="shared" si="162"/>
        <v>0</v>
      </c>
      <c r="Z121" s="36">
        <f t="shared" si="162"/>
        <v>0</v>
      </c>
      <c r="AA121" s="36">
        <f t="shared" si="162"/>
        <v>0</v>
      </c>
      <c r="AB121" s="36"/>
      <c r="AC121" s="36">
        <f t="shared" si="162"/>
        <v>0</v>
      </c>
      <c r="AD121" s="36"/>
    </row>
    <row r="122" spans="1:30" ht="31.5" outlineLevel="7" x14ac:dyDescent="0.2">
      <c r="A122" s="22" t="s">
        <v>354</v>
      </c>
      <c r="B122" s="22" t="s">
        <v>345</v>
      </c>
      <c r="C122" s="22" t="s">
        <v>104</v>
      </c>
      <c r="D122" s="22"/>
      <c r="E122" s="40" t="s">
        <v>663</v>
      </c>
      <c r="F122" s="32"/>
      <c r="G122" s="32"/>
      <c r="H122" s="36">
        <f>H123</f>
        <v>0</v>
      </c>
      <c r="I122" s="36">
        <f t="shared" si="162"/>
        <v>0</v>
      </c>
      <c r="J122" s="36">
        <f t="shared" si="162"/>
        <v>1657.45</v>
      </c>
      <c r="K122" s="36">
        <f t="shared" si="162"/>
        <v>1657.45</v>
      </c>
      <c r="L122" s="36">
        <f t="shared" si="162"/>
        <v>0</v>
      </c>
      <c r="M122" s="36">
        <f t="shared" si="162"/>
        <v>0</v>
      </c>
      <c r="N122" s="36">
        <f t="shared" si="162"/>
        <v>1657.45</v>
      </c>
      <c r="O122" s="36">
        <f t="shared" si="162"/>
        <v>0</v>
      </c>
      <c r="P122" s="253">
        <f t="shared" si="162"/>
        <v>1657.45</v>
      </c>
      <c r="Q122" s="36">
        <f t="shared" si="162"/>
        <v>0</v>
      </c>
      <c r="R122" s="36">
        <f t="shared" si="162"/>
        <v>0</v>
      </c>
      <c r="S122" s="36">
        <f t="shared" si="162"/>
        <v>0</v>
      </c>
      <c r="T122" s="36">
        <f t="shared" si="162"/>
        <v>0</v>
      </c>
      <c r="U122" s="36"/>
      <c r="V122" s="36">
        <f t="shared" si="162"/>
        <v>0</v>
      </c>
      <c r="W122" s="36"/>
      <c r="X122" s="36">
        <f t="shared" si="162"/>
        <v>0</v>
      </c>
      <c r="Y122" s="36">
        <f t="shared" si="162"/>
        <v>0</v>
      </c>
      <c r="Z122" s="36">
        <f t="shared" si="162"/>
        <v>0</v>
      </c>
      <c r="AA122" s="36">
        <f t="shared" si="162"/>
        <v>0</v>
      </c>
      <c r="AB122" s="36"/>
      <c r="AC122" s="36">
        <f t="shared" si="162"/>
        <v>0</v>
      </c>
      <c r="AD122" s="36"/>
    </row>
    <row r="123" spans="1:30" ht="31.5" outlineLevel="7" x14ac:dyDescent="0.2">
      <c r="A123" s="22" t="s">
        <v>354</v>
      </c>
      <c r="B123" s="22" t="s">
        <v>345</v>
      </c>
      <c r="C123" s="22" t="s">
        <v>148</v>
      </c>
      <c r="D123" s="22"/>
      <c r="E123" s="40" t="s">
        <v>26</v>
      </c>
      <c r="F123" s="32"/>
      <c r="G123" s="32"/>
      <c r="H123" s="36">
        <f>H124</f>
        <v>0</v>
      </c>
      <c r="I123" s="36">
        <f t="shared" si="162"/>
        <v>0</v>
      </c>
      <c r="J123" s="36">
        <f t="shared" si="162"/>
        <v>1657.45</v>
      </c>
      <c r="K123" s="36">
        <f t="shared" si="162"/>
        <v>1657.45</v>
      </c>
      <c r="L123" s="36">
        <f t="shared" si="162"/>
        <v>0</v>
      </c>
      <c r="M123" s="36">
        <f t="shared" si="162"/>
        <v>0</v>
      </c>
      <c r="N123" s="36">
        <f t="shared" si="162"/>
        <v>1657.45</v>
      </c>
      <c r="O123" s="36">
        <f t="shared" si="162"/>
        <v>0</v>
      </c>
      <c r="P123" s="253">
        <f t="shared" si="162"/>
        <v>1657.45</v>
      </c>
      <c r="Q123" s="36">
        <f t="shared" si="162"/>
        <v>0</v>
      </c>
      <c r="R123" s="36">
        <f t="shared" si="162"/>
        <v>0</v>
      </c>
      <c r="S123" s="36">
        <f t="shared" si="162"/>
        <v>0</v>
      </c>
      <c r="T123" s="36">
        <f t="shared" si="162"/>
        <v>0</v>
      </c>
      <c r="U123" s="36"/>
      <c r="V123" s="36">
        <f t="shared" si="162"/>
        <v>0</v>
      </c>
      <c r="W123" s="36"/>
      <c r="X123" s="36">
        <f t="shared" si="162"/>
        <v>0</v>
      </c>
      <c r="Y123" s="36">
        <f t="shared" si="162"/>
        <v>0</v>
      </c>
      <c r="Z123" s="36">
        <f t="shared" si="162"/>
        <v>0</v>
      </c>
      <c r="AA123" s="36">
        <f t="shared" si="162"/>
        <v>0</v>
      </c>
      <c r="AB123" s="36"/>
      <c r="AC123" s="36">
        <f t="shared" si="162"/>
        <v>0</v>
      </c>
      <c r="AD123" s="36"/>
    </row>
    <row r="124" spans="1:30" ht="15.75" outlineLevel="7" x14ac:dyDescent="0.2">
      <c r="A124" s="22" t="s">
        <v>354</v>
      </c>
      <c r="B124" s="22" t="s">
        <v>345</v>
      </c>
      <c r="C124" s="22" t="s">
        <v>739</v>
      </c>
      <c r="D124" s="22"/>
      <c r="E124" s="40" t="s">
        <v>738</v>
      </c>
      <c r="F124" s="32"/>
      <c r="G124" s="32"/>
      <c r="H124" s="36">
        <f>H125</f>
        <v>0</v>
      </c>
      <c r="I124" s="36">
        <f t="shared" si="162"/>
        <v>0</v>
      </c>
      <c r="J124" s="36">
        <f t="shared" si="162"/>
        <v>1657.45</v>
      </c>
      <c r="K124" s="36">
        <f t="shared" si="162"/>
        <v>1657.45</v>
      </c>
      <c r="L124" s="36">
        <f t="shared" si="162"/>
        <v>0</v>
      </c>
      <c r="M124" s="36">
        <f t="shared" si="162"/>
        <v>0</v>
      </c>
      <c r="N124" s="36">
        <f t="shared" si="162"/>
        <v>1657.45</v>
      </c>
      <c r="O124" s="36">
        <f t="shared" si="162"/>
        <v>0</v>
      </c>
      <c r="P124" s="253">
        <f t="shared" si="162"/>
        <v>1657.45</v>
      </c>
      <c r="Q124" s="36">
        <f t="shared" si="162"/>
        <v>0</v>
      </c>
      <c r="R124" s="36">
        <f t="shared" si="162"/>
        <v>0</v>
      </c>
      <c r="S124" s="36">
        <f t="shared" si="162"/>
        <v>0</v>
      </c>
      <c r="T124" s="36">
        <f t="shared" si="162"/>
        <v>0</v>
      </c>
      <c r="U124" s="36"/>
      <c r="V124" s="36">
        <f t="shared" si="162"/>
        <v>0</v>
      </c>
      <c r="W124" s="36"/>
      <c r="X124" s="36">
        <f t="shared" si="162"/>
        <v>0</v>
      </c>
      <c r="Y124" s="36">
        <f t="shared" si="162"/>
        <v>0</v>
      </c>
      <c r="Z124" s="36">
        <f t="shared" si="162"/>
        <v>0</v>
      </c>
      <c r="AA124" s="36">
        <f t="shared" si="162"/>
        <v>0</v>
      </c>
      <c r="AB124" s="36"/>
      <c r="AC124" s="36">
        <f t="shared" si="162"/>
        <v>0</v>
      </c>
      <c r="AD124" s="36"/>
    </row>
    <row r="125" spans="1:30" ht="15.75" outlineLevel="7" x14ac:dyDescent="0.2">
      <c r="A125" s="41" t="s">
        <v>354</v>
      </c>
      <c r="B125" s="41" t="s">
        <v>345</v>
      </c>
      <c r="C125" s="41" t="s">
        <v>739</v>
      </c>
      <c r="D125" s="41" t="s">
        <v>41</v>
      </c>
      <c r="E125" s="42" t="s">
        <v>42</v>
      </c>
      <c r="F125" s="32"/>
      <c r="G125" s="32"/>
      <c r="H125" s="32"/>
      <c r="I125" s="32"/>
      <c r="J125" s="32">
        <v>1657.45</v>
      </c>
      <c r="K125" s="32">
        <f>SUM(H125:J125)</f>
        <v>1657.45</v>
      </c>
      <c r="L125" s="32"/>
      <c r="M125" s="32"/>
      <c r="N125" s="32">
        <f>SUM(K125:M125)</f>
        <v>1657.45</v>
      </c>
      <c r="O125" s="32"/>
      <c r="P125" s="252">
        <f>SUM(N125:O125)</f>
        <v>1657.45</v>
      </c>
      <c r="Q125" s="34"/>
      <c r="R125" s="32"/>
      <c r="S125" s="32"/>
      <c r="T125" s="32"/>
      <c r="U125" s="32"/>
      <c r="V125" s="32"/>
      <c r="W125" s="32"/>
      <c r="X125" s="34"/>
      <c r="Y125" s="32"/>
      <c r="Z125" s="32"/>
      <c r="AA125" s="32"/>
      <c r="AB125" s="32"/>
      <c r="AC125" s="32"/>
      <c r="AD125" s="32"/>
    </row>
    <row r="126" spans="1:30" ht="31.5" outlineLevel="2" x14ac:dyDescent="0.2">
      <c r="A126" s="22" t="s">
        <v>354</v>
      </c>
      <c r="B126" s="22" t="s">
        <v>345</v>
      </c>
      <c r="C126" s="22" t="s">
        <v>36</v>
      </c>
      <c r="D126" s="22"/>
      <c r="E126" s="40" t="s">
        <v>685</v>
      </c>
      <c r="F126" s="36">
        <f>F127+F136</f>
        <v>8470.1</v>
      </c>
      <c r="G126" s="36">
        <f t="shared" ref="G126:N126" si="163">G127+G136</f>
        <v>0</v>
      </c>
      <c r="H126" s="36">
        <f t="shared" si="163"/>
        <v>8470.1</v>
      </c>
      <c r="I126" s="36">
        <f t="shared" si="163"/>
        <v>0</v>
      </c>
      <c r="J126" s="36">
        <f t="shared" si="163"/>
        <v>0</v>
      </c>
      <c r="K126" s="36">
        <f t="shared" si="163"/>
        <v>8470.1</v>
      </c>
      <c r="L126" s="36">
        <f t="shared" si="163"/>
        <v>0</v>
      </c>
      <c r="M126" s="36">
        <f t="shared" si="163"/>
        <v>0</v>
      </c>
      <c r="N126" s="36">
        <f t="shared" si="163"/>
        <v>8470.1</v>
      </c>
      <c r="O126" s="36">
        <f t="shared" ref="O126:P126" si="164">O127+O136</f>
        <v>0</v>
      </c>
      <c r="P126" s="253">
        <f t="shared" si="164"/>
        <v>8470.1</v>
      </c>
      <c r="Q126" s="36">
        <f>Q127+Q136</f>
        <v>6887.8</v>
      </c>
      <c r="R126" s="36">
        <f t="shared" ref="R126:U126" si="165">R127+R136</f>
        <v>0</v>
      </c>
      <c r="S126" s="36">
        <f t="shared" si="165"/>
        <v>6887.8</v>
      </c>
      <c r="T126" s="36">
        <f t="shared" si="165"/>
        <v>0</v>
      </c>
      <c r="U126" s="36">
        <f t="shared" si="165"/>
        <v>6887.8</v>
      </c>
      <c r="V126" s="36">
        <f t="shared" ref="V126:W126" si="166">V127+V136</f>
        <v>0</v>
      </c>
      <c r="W126" s="36">
        <f t="shared" si="166"/>
        <v>6887.8</v>
      </c>
      <c r="X126" s="36">
        <f>X127+X136</f>
        <v>6887.8</v>
      </c>
      <c r="Y126" s="36">
        <f t="shared" ref="Y126:AB126" si="167">Y127+Y136</f>
        <v>0</v>
      </c>
      <c r="Z126" s="36">
        <f t="shared" si="167"/>
        <v>6887.8</v>
      </c>
      <c r="AA126" s="36">
        <f t="shared" si="167"/>
        <v>0</v>
      </c>
      <c r="AB126" s="36">
        <f t="shared" si="167"/>
        <v>6887.8</v>
      </c>
      <c r="AC126" s="36">
        <f t="shared" ref="AC126:AD126" si="168">AC127+AC136</f>
        <v>0</v>
      </c>
      <c r="AD126" s="36">
        <f t="shared" si="168"/>
        <v>6887.8</v>
      </c>
    </row>
    <row r="127" spans="1:30" ht="15.75" outlineLevel="3" x14ac:dyDescent="0.2">
      <c r="A127" s="22" t="s">
        <v>354</v>
      </c>
      <c r="B127" s="22" t="s">
        <v>345</v>
      </c>
      <c r="C127" s="22" t="s">
        <v>37</v>
      </c>
      <c r="D127" s="22"/>
      <c r="E127" s="40" t="s">
        <v>686</v>
      </c>
      <c r="F127" s="36">
        <f t="shared" ref="F127:AD127" si="169">F128</f>
        <v>8117.8</v>
      </c>
      <c r="G127" s="36">
        <f t="shared" si="169"/>
        <v>0</v>
      </c>
      <c r="H127" s="36">
        <f t="shared" si="169"/>
        <v>8117.8</v>
      </c>
      <c r="I127" s="36">
        <f t="shared" si="169"/>
        <v>0</v>
      </c>
      <c r="J127" s="36">
        <f t="shared" si="169"/>
        <v>0</v>
      </c>
      <c r="K127" s="36">
        <f t="shared" si="169"/>
        <v>8117.8</v>
      </c>
      <c r="L127" s="36">
        <f t="shared" si="169"/>
        <v>0</v>
      </c>
      <c r="M127" s="36">
        <f t="shared" si="169"/>
        <v>0</v>
      </c>
      <c r="N127" s="36">
        <f t="shared" si="169"/>
        <v>8117.8</v>
      </c>
      <c r="O127" s="36">
        <f t="shared" si="169"/>
        <v>0</v>
      </c>
      <c r="P127" s="253">
        <f t="shared" si="169"/>
        <v>8117.8</v>
      </c>
      <c r="Q127" s="36">
        <f t="shared" si="169"/>
        <v>6535.5</v>
      </c>
      <c r="R127" s="36">
        <f t="shared" si="169"/>
        <v>0</v>
      </c>
      <c r="S127" s="36">
        <f t="shared" si="169"/>
        <v>6535.5</v>
      </c>
      <c r="T127" s="36">
        <f t="shared" si="169"/>
        <v>0</v>
      </c>
      <c r="U127" s="36">
        <f t="shared" si="169"/>
        <v>6535.5</v>
      </c>
      <c r="V127" s="36">
        <f t="shared" si="169"/>
        <v>0</v>
      </c>
      <c r="W127" s="36">
        <f t="shared" si="169"/>
        <v>6535.5</v>
      </c>
      <c r="X127" s="36">
        <f t="shared" si="169"/>
        <v>6535.5</v>
      </c>
      <c r="Y127" s="36">
        <f t="shared" si="169"/>
        <v>0</v>
      </c>
      <c r="Z127" s="36">
        <f t="shared" si="169"/>
        <v>6535.5</v>
      </c>
      <c r="AA127" s="36">
        <f t="shared" si="169"/>
        <v>0</v>
      </c>
      <c r="AB127" s="36">
        <f t="shared" si="169"/>
        <v>6535.5</v>
      </c>
      <c r="AC127" s="36">
        <f t="shared" si="169"/>
        <v>0</v>
      </c>
      <c r="AD127" s="36">
        <f t="shared" si="169"/>
        <v>6535.5</v>
      </c>
    </row>
    <row r="128" spans="1:30" ht="21.75" customHeight="1" outlineLevel="4" x14ac:dyDescent="0.2">
      <c r="A128" s="22" t="s">
        <v>354</v>
      </c>
      <c r="B128" s="22" t="s">
        <v>345</v>
      </c>
      <c r="C128" s="22" t="s">
        <v>38</v>
      </c>
      <c r="D128" s="22"/>
      <c r="E128" s="40" t="s">
        <v>627</v>
      </c>
      <c r="F128" s="36">
        <f>F129+F132+F134</f>
        <v>8117.8</v>
      </c>
      <c r="G128" s="36">
        <f t="shared" ref="G128:AB128" si="170">G129+G132+G134</f>
        <v>0</v>
      </c>
      <c r="H128" s="36">
        <f t="shared" si="170"/>
        <v>8117.8</v>
      </c>
      <c r="I128" s="36">
        <f t="shared" si="170"/>
        <v>0</v>
      </c>
      <c r="J128" s="36">
        <f t="shared" si="170"/>
        <v>0</v>
      </c>
      <c r="K128" s="36">
        <f t="shared" si="170"/>
        <v>8117.8</v>
      </c>
      <c r="L128" s="36">
        <f t="shared" si="170"/>
        <v>0</v>
      </c>
      <c r="M128" s="36">
        <f t="shared" si="170"/>
        <v>0</v>
      </c>
      <c r="N128" s="36">
        <f t="shared" si="170"/>
        <v>8117.8</v>
      </c>
      <c r="O128" s="36">
        <f t="shared" ref="O128:P128" si="171">O129+O132+O134</f>
        <v>0</v>
      </c>
      <c r="P128" s="253">
        <f t="shared" si="171"/>
        <v>8117.8</v>
      </c>
      <c r="Q128" s="36">
        <f t="shared" si="170"/>
        <v>6535.5</v>
      </c>
      <c r="R128" s="36">
        <f t="shared" si="170"/>
        <v>0</v>
      </c>
      <c r="S128" s="36">
        <f t="shared" si="170"/>
        <v>6535.5</v>
      </c>
      <c r="T128" s="36">
        <f t="shared" si="170"/>
        <v>0</v>
      </c>
      <c r="U128" s="36">
        <f t="shared" si="170"/>
        <v>6535.5</v>
      </c>
      <c r="V128" s="36">
        <f t="shared" ref="V128:W128" si="172">V129+V132+V134</f>
        <v>0</v>
      </c>
      <c r="W128" s="36">
        <f t="shared" si="172"/>
        <v>6535.5</v>
      </c>
      <c r="X128" s="36">
        <f t="shared" si="170"/>
        <v>6535.5</v>
      </c>
      <c r="Y128" s="36">
        <f t="shared" si="170"/>
        <v>0</v>
      </c>
      <c r="Z128" s="36">
        <f t="shared" si="170"/>
        <v>6535.5</v>
      </c>
      <c r="AA128" s="36">
        <f t="shared" si="170"/>
        <v>0</v>
      </c>
      <c r="AB128" s="36">
        <f t="shared" si="170"/>
        <v>6535.5</v>
      </c>
      <c r="AC128" s="36">
        <f t="shared" ref="AC128:AD128" si="173">AC129+AC132+AC134</f>
        <v>0</v>
      </c>
      <c r="AD128" s="36">
        <f t="shared" si="173"/>
        <v>6535.5</v>
      </c>
    </row>
    <row r="129" spans="1:30" ht="15.75" outlineLevel="5" x14ac:dyDescent="0.2">
      <c r="A129" s="22" t="s">
        <v>354</v>
      </c>
      <c r="B129" s="22" t="s">
        <v>345</v>
      </c>
      <c r="C129" s="22" t="s">
        <v>39</v>
      </c>
      <c r="D129" s="22"/>
      <c r="E129" s="40" t="s">
        <v>40</v>
      </c>
      <c r="F129" s="36">
        <f t="shared" ref="F129:AB129" si="174">F130+F131</f>
        <v>5535.5</v>
      </c>
      <c r="G129" s="36">
        <f t="shared" si="174"/>
        <v>0</v>
      </c>
      <c r="H129" s="36">
        <f t="shared" si="174"/>
        <v>5535.5</v>
      </c>
      <c r="I129" s="36">
        <f t="shared" si="174"/>
        <v>0</v>
      </c>
      <c r="J129" s="36">
        <f t="shared" si="174"/>
        <v>0</v>
      </c>
      <c r="K129" s="36">
        <f t="shared" si="174"/>
        <v>5535.5</v>
      </c>
      <c r="L129" s="36">
        <f t="shared" si="174"/>
        <v>0</v>
      </c>
      <c r="M129" s="36">
        <f t="shared" si="174"/>
        <v>0</v>
      </c>
      <c r="N129" s="36">
        <f t="shared" si="174"/>
        <v>5535.5</v>
      </c>
      <c r="O129" s="36">
        <f t="shared" ref="O129:P129" si="175">O130+O131</f>
        <v>0</v>
      </c>
      <c r="P129" s="253">
        <f t="shared" si="175"/>
        <v>5535.5</v>
      </c>
      <c r="Q129" s="36">
        <f t="shared" si="174"/>
        <v>5535.5</v>
      </c>
      <c r="R129" s="36">
        <f t="shared" si="174"/>
        <v>0</v>
      </c>
      <c r="S129" s="36">
        <f t="shared" si="174"/>
        <v>5535.5</v>
      </c>
      <c r="T129" s="36">
        <f t="shared" si="174"/>
        <v>0</v>
      </c>
      <c r="U129" s="36">
        <f t="shared" si="174"/>
        <v>5535.5</v>
      </c>
      <c r="V129" s="36">
        <f t="shared" ref="V129:W129" si="176">V130+V131</f>
        <v>0</v>
      </c>
      <c r="W129" s="36">
        <f t="shared" si="176"/>
        <v>5535.5</v>
      </c>
      <c r="X129" s="36">
        <f t="shared" si="174"/>
        <v>5535.5</v>
      </c>
      <c r="Y129" s="36">
        <f t="shared" si="174"/>
        <v>0</v>
      </c>
      <c r="Z129" s="36">
        <f t="shared" si="174"/>
        <v>5535.5</v>
      </c>
      <c r="AA129" s="36">
        <f t="shared" si="174"/>
        <v>0</v>
      </c>
      <c r="AB129" s="36">
        <f t="shared" si="174"/>
        <v>5535.5</v>
      </c>
      <c r="AC129" s="36">
        <f t="shared" ref="AC129:AD129" si="177">AC130+AC131</f>
        <v>0</v>
      </c>
      <c r="AD129" s="36">
        <f t="shared" si="177"/>
        <v>5535.5</v>
      </c>
    </row>
    <row r="130" spans="1:30" ht="15.75" outlineLevel="7" x14ac:dyDescent="0.2">
      <c r="A130" s="41" t="s">
        <v>354</v>
      </c>
      <c r="B130" s="41" t="s">
        <v>345</v>
      </c>
      <c r="C130" s="41" t="s">
        <v>39</v>
      </c>
      <c r="D130" s="41" t="s">
        <v>6</v>
      </c>
      <c r="E130" s="42" t="s">
        <v>7</v>
      </c>
      <c r="F130" s="32">
        <v>60</v>
      </c>
      <c r="G130" s="32"/>
      <c r="H130" s="32">
        <f t="shared" ref="H130:H131" si="178">SUM(F130:G130)</f>
        <v>60</v>
      </c>
      <c r="I130" s="32"/>
      <c r="J130" s="32"/>
      <c r="K130" s="32">
        <f t="shared" ref="K130:K131" si="179">SUM(H130:J130)</f>
        <v>60</v>
      </c>
      <c r="L130" s="32"/>
      <c r="M130" s="32"/>
      <c r="N130" s="32">
        <f t="shared" ref="N130:N131" si="180">SUM(K130:M130)</f>
        <v>60</v>
      </c>
      <c r="O130" s="32"/>
      <c r="P130" s="252">
        <f>SUM(N130:O130)</f>
        <v>60</v>
      </c>
      <c r="Q130" s="34">
        <v>60</v>
      </c>
      <c r="R130" s="32"/>
      <c r="S130" s="32">
        <f t="shared" ref="S130:S131" si="181">SUM(Q130:R130)</f>
        <v>60</v>
      </c>
      <c r="T130" s="32"/>
      <c r="U130" s="32">
        <f t="shared" ref="U130:U131" si="182">SUM(S130:T130)</f>
        <v>60</v>
      </c>
      <c r="V130" s="32"/>
      <c r="W130" s="32">
        <f t="shared" ref="W130:W131" si="183">SUM(U130:V130)</f>
        <v>60</v>
      </c>
      <c r="X130" s="34">
        <v>60</v>
      </c>
      <c r="Y130" s="32"/>
      <c r="Z130" s="32">
        <f t="shared" ref="Z130:Z131" si="184">SUM(X130:Y130)</f>
        <v>60</v>
      </c>
      <c r="AA130" s="32"/>
      <c r="AB130" s="32">
        <f t="shared" ref="AB130:AB131" si="185">SUM(Z130:AA130)</f>
        <v>60</v>
      </c>
      <c r="AC130" s="32"/>
      <c r="AD130" s="32">
        <f t="shared" ref="AD130:AD131" si="186">SUM(AB130:AC130)</f>
        <v>60</v>
      </c>
    </row>
    <row r="131" spans="1:30" ht="15.75" outlineLevel="7" x14ac:dyDescent="0.2">
      <c r="A131" s="41" t="s">
        <v>354</v>
      </c>
      <c r="B131" s="41" t="s">
        <v>345</v>
      </c>
      <c r="C131" s="41" t="s">
        <v>39</v>
      </c>
      <c r="D131" s="41" t="s">
        <v>41</v>
      </c>
      <c r="E131" s="42" t="s">
        <v>42</v>
      </c>
      <c r="F131" s="32">
        <v>5475.5</v>
      </c>
      <c r="G131" s="32"/>
      <c r="H131" s="32">
        <f t="shared" si="178"/>
        <v>5475.5</v>
      </c>
      <c r="I131" s="32"/>
      <c r="J131" s="32"/>
      <c r="K131" s="32">
        <f t="shared" si="179"/>
        <v>5475.5</v>
      </c>
      <c r="L131" s="32"/>
      <c r="M131" s="32"/>
      <c r="N131" s="32">
        <f t="shared" si="180"/>
        <v>5475.5</v>
      </c>
      <c r="O131" s="32"/>
      <c r="P131" s="252">
        <f>SUM(N131:O131)</f>
        <v>5475.5</v>
      </c>
      <c r="Q131" s="34">
        <v>5475.5</v>
      </c>
      <c r="R131" s="32"/>
      <c r="S131" s="32">
        <f t="shared" si="181"/>
        <v>5475.5</v>
      </c>
      <c r="T131" s="32"/>
      <c r="U131" s="32">
        <f t="shared" si="182"/>
        <v>5475.5</v>
      </c>
      <c r="V131" s="32"/>
      <c r="W131" s="32">
        <f t="shared" si="183"/>
        <v>5475.5</v>
      </c>
      <c r="X131" s="34">
        <v>5475.5</v>
      </c>
      <c r="Y131" s="32"/>
      <c r="Z131" s="32">
        <f t="shared" si="184"/>
        <v>5475.5</v>
      </c>
      <c r="AA131" s="32"/>
      <c r="AB131" s="32">
        <f t="shared" si="185"/>
        <v>5475.5</v>
      </c>
      <c r="AC131" s="32"/>
      <c r="AD131" s="32">
        <f t="shared" si="186"/>
        <v>5475.5</v>
      </c>
    </row>
    <row r="132" spans="1:30" s="82" customFormat="1" ht="15.75" outlineLevel="7" x14ac:dyDescent="0.2">
      <c r="A132" s="22" t="s">
        <v>354</v>
      </c>
      <c r="B132" s="22" t="s">
        <v>345</v>
      </c>
      <c r="C132" s="22" t="s">
        <v>324</v>
      </c>
      <c r="D132" s="22"/>
      <c r="E132" s="86" t="s">
        <v>628</v>
      </c>
      <c r="F132" s="36">
        <f t="shared" ref="F132:AC134" si="187">F133</f>
        <v>1424.1</v>
      </c>
      <c r="G132" s="36">
        <f t="shared" si="187"/>
        <v>0</v>
      </c>
      <c r="H132" s="36">
        <f t="shared" si="187"/>
        <v>1424.1</v>
      </c>
      <c r="I132" s="36">
        <f t="shared" si="187"/>
        <v>0</v>
      </c>
      <c r="J132" s="36">
        <f t="shared" si="187"/>
        <v>0</v>
      </c>
      <c r="K132" s="36">
        <f t="shared" si="187"/>
        <v>1424.1</v>
      </c>
      <c r="L132" s="36">
        <f t="shared" si="187"/>
        <v>0</v>
      </c>
      <c r="M132" s="36">
        <f t="shared" si="187"/>
        <v>0</v>
      </c>
      <c r="N132" s="36">
        <f t="shared" si="187"/>
        <v>1424.1</v>
      </c>
      <c r="O132" s="36">
        <f t="shared" si="187"/>
        <v>0</v>
      </c>
      <c r="P132" s="253">
        <f t="shared" si="187"/>
        <v>1424.1</v>
      </c>
      <c r="Q132" s="36">
        <f t="shared" si="187"/>
        <v>1000</v>
      </c>
      <c r="R132" s="36">
        <f t="shared" si="187"/>
        <v>0</v>
      </c>
      <c r="S132" s="36">
        <f t="shared" si="187"/>
        <v>1000</v>
      </c>
      <c r="T132" s="36">
        <f t="shared" si="187"/>
        <v>0</v>
      </c>
      <c r="U132" s="36">
        <f t="shared" si="187"/>
        <v>1000</v>
      </c>
      <c r="V132" s="36">
        <f t="shared" si="187"/>
        <v>0</v>
      </c>
      <c r="W132" s="36">
        <f t="shared" si="187"/>
        <v>1000</v>
      </c>
      <c r="X132" s="36">
        <f t="shared" si="187"/>
        <v>1000</v>
      </c>
      <c r="Y132" s="36">
        <f t="shared" si="187"/>
        <v>0</v>
      </c>
      <c r="Z132" s="36">
        <f t="shared" si="187"/>
        <v>1000</v>
      </c>
      <c r="AA132" s="36">
        <f t="shared" si="187"/>
        <v>0</v>
      </c>
      <c r="AB132" s="36">
        <f t="shared" si="187"/>
        <v>1000</v>
      </c>
      <c r="AC132" s="36">
        <f t="shared" si="187"/>
        <v>0</v>
      </c>
      <c r="AD132" s="36">
        <f t="shared" ref="AC132:AD134" si="188">AD133</f>
        <v>1000</v>
      </c>
    </row>
    <row r="133" spans="1:30" ht="15.75" outlineLevel="7" x14ac:dyDescent="0.2">
      <c r="A133" s="41" t="s">
        <v>354</v>
      </c>
      <c r="B133" s="41" t="s">
        <v>345</v>
      </c>
      <c r="C133" s="41" t="s">
        <v>324</v>
      </c>
      <c r="D133" s="41" t="s">
        <v>41</v>
      </c>
      <c r="E133" s="42" t="s">
        <v>42</v>
      </c>
      <c r="F133" s="32">
        <v>1424.1</v>
      </c>
      <c r="G133" s="32"/>
      <c r="H133" s="32">
        <f>SUM(F133:G133)</f>
        <v>1424.1</v>
      </c>
      <c r="I133" s="32"/>
      <c r="J133" s="32"/>
      <c r="K133" s="32">
        <f>SUM(H133:J133)</f>
        <v>1424.1</v>
      </c>
      <c r="L133" s="32"/>
      <c r="M133" s="32"/>
      <c r="N133" s="32">
        <f>SUM(K133:M133)</f>
        <v>1424.1</v>
      </c>
      <c r="O133" s="32"/>
      <c r="P133" s="252">
        <f>SUM(N133:O133)</f>
        <v>1424.1</v>
      </c>
      <c r="Q133" s="34">
        <v>1000</v>
      </c>
      <c r="R133" s="32"/>
      <c r="S133" s="32">
        <f>SUM(Q133:R133)</f>
        <v>1000</v>
      </c>
      <c r="T133" s="32"/>
      <c r="U133" s="32">
        <f>SUM(S133:T133)</f>
        <v>1000</v>
      </c>
      <c r="V133" s="32"/>
      <c r="W133" s="32">
        <f>SUM(U133:V133)</f>
        <v>1000</v>
      </c>
      <c r="X133" s="34">
        <v>1000</v>
      </c>
      <c r="Y133" s="32"/>
      <c r="Z133" s="32">
        <f>SUM(X133:Y133)</f>
        <v>1000</v>
      </c>
      <c r="AA133" s="32"/>
      <c r="AB133" s="32">
        <f>SUM(Z133:AA133)</f>
        <v>1000</v>
      </c>
      <c r="AC133" s="32"/>
      <c r="AD133" s="32">
        <f>SUM(AB133:AC133)</f>
        <v>1000</v>
      </c>
    </row>
    <row r="134" spans="1:30" s="82" customFormat="1" ht="18" customHeight="1" outlineLevel="7" x14ac:dyDescent="0.2">
      <c r="A134" s="22" t="s">
        <v>354</v>
      </c>
      <c r="B134" s="22" t="s">
        <v>345</v>
      </c>
      <c r="C134" s="22" t="s">
        <v>324</v>
      </c>
      <c r="D134" s="22"/>
      <c r="E134" s="86" t="s">
        <v>898</v>
      </c>
      <c r="F134" s="36">
        <f t="shared" si="187"/>
        <v>1158.2</v>
      </c>
      <c r="G134" s="36">
        <f t="shared" si="187"/>
        <v>0</v>
      </c>
      <c r="H134" s="36">
        <f t="shared" si="187"/>
        <v>1158.2</v>
      </c>
      <c r="I134" s="36">
        <f t="shared" si="187"/>
        <v>0</v>
      </c>
      <c r="J134" s="36">
        <f t="shared" si="187"/>
        <v>0</v>
      </c>
      <c r="K134" s="36">
        <f t="shared" si="187"/>
        <v>1158.2</v>
      </c>
      <c r="L134" s="36">
        <f t="shared" si="187"/>
        <v>0</v>
      </c>
      <c r="M134" s="36">
        <f t="shared" si="187"/>
        <v>0</v>
      </c>
      <c r="N134" s="36">
        <f t="shared" si="187"/>
        <v>1158.2</v>
      </c>
      <c r="O134" s="36">
        <f t="shared" si="187"/>
        <v>0</v>
      </c>
      <c r="P134" s="253">
        <f t="shared" si="187"/>
        <v>1158.2</v>
      </c>
      <c r="Q134" s="36"/>
      <c r="R134" s="36">
        <f t="shared" si="187"/>
        <v>0</v>
      </c>
      <c r="S134" s="36"/>
      <c r="T134" s="36">
        <f t="shared" si="187"/>
        <v>0</v>
      </c>
      <c r="U134" s="36"/>
      <c r="V134" s="36">
        <f t="shared" si="187"/>
        <v>0</v>
      </c>
      <c r="W134" s="36"/>
      <c r="X134" s="36"/>
      <c r="Y134" s="36">
        <f t="shared" si="187"/>
        <v>0</v>
      </c>
      <c r="Z134" s="36"/>
      <c r="AA134" s="36">
        <f t="shared" si="187"/>
        <v>0</v>
      </c>
      <c r="AB134" s="36"/>
      <c r="AC134" s="36">
        <f t="shared" si="188"/>
        <v>0</v>
      </c>
      <c r="AD134" s="36"/>
    </row>
    <row r="135" spans="1:30" ht="15.75" outlineLevel="7" x14ac:dyDescent="0.2">
      <c r="A135" s="41" t="s">
        <v>354</v>
      </c>
      <c r="B135" s="41" t="s">
        <v>345</v>
      </c>
      <c r="C135" s="41" t="s">
        <v>324</v>
      </c>
      <c r="D135" s="41" t="s">
        <v>41</v>
      </c>
      <c r="E135" s="42" t="s">
        <v>42</v>
      </c>
      <c r="F135" s="32">
        <v>1158.2</v>
      </c>
      <c r="G135" s="32"/>
      <c r="H135" s="32">
        <f>SUM(F135:G135)</f>
        <v>1158.2</v>
      </c>
      <c r="I135" s="32"/>
      <c r="J135" s="32"/>
      <c r="K135" s="32">
        <f>SUM(H135:J135)</f>
        <v>1158.2</v>
      </c>
      <c r="L135" s="32"/>
      <c r="M135" s="32"/>
      <c r="N135" s="32">
        <f>SUM(K135:M135)</f>
        <v>1158.2</v>
      </c>
      <c r="O135" s="32"/>
      <c r="P135" s="252">
        <f>SUM(N135:O135)</f>
        <v>1158.2</v>
      </c>
      <c r="Q135" s="34"/>
      <c r="R135" s="32"/>
      <c r="S135" s="32"/>
      <c r="T135" s="32"/>
      <c r="U135" s="32"/>
      <c r="V135" s="32"/>
      <c r="W135" s="32"/>
      <c r="X135" s="34"/>
      <c r="Y135" s="32"/>
      <c r="Z135" s="32"/>
      <c r="AA135" s="32"/>
      <c r="AB135" s="32"/>
      <c r="AC135" s="32"/>
      <c r="AD135" s="32"/>
    </row>
    <row r="136" spans="1:30" ht="31.5" outlineLevel="3" x14ac:dyDescent="0.2">
      <c r="A136" s="22" t="s">
        <v>354</v>
      </c>
      <c r="B136" s="22" t="s">
        <v>345</v>
      </c>
      <c r="C136" s="22" t="s">
        <v>43</v>
      </c>
      <c r="D136" s="22"/>
      <c r="E136" s="40" t="s">
        <v>687</v>
      </c>
      <c r="F136" s="36">
        <f t="shared" ref="F136:AC138" si="189">F137</f>
        <v>352.3</v>
      </c>
      <c r="G136" s="36">
        <f t="shared" si="189"/>
        <v>0</v>
      </c>
      <c r="H136" s="36">
        <f t="shared" si="189"/>
        <v>352.3</v>
      </c>
      <c r="I136" s="36">
        <f t="shared" si="189"/>
        <v>0</v>
      </c>
      <c r="J136" s="36">
        <f t="shared" si="189"/>
        <v>0</v>
      </c>
      <c r="K136" s="36">
        <f t="shared" si="189"/>
        <v>352.3</v>
      </c>
      <c r="L136" s="36">
        <f t="shared" si="189"/>
        <v>0</v>
      </c>
      <c r="M136" s="36">
        <f t="shared" si="189"/>
        <v>0</v>
      </c>
      <c r="N136" s="36">
        <f t="shared" si="189"/>
        <v>352.3</v>
      </c>
      <c r="O136" s="36">
        <f t="shared" si="189"/>
        <v>0</v>
      </c>
      <c r="P136" s="253">
        <f t="shared" si="189"/>
        <v>352.3</v>
      </c>
      <c r="Q136" s="36">
        <f t="shared" si="189"/>
        <v>352.3</v>
      </c>
      <c r="R136" s="36">
        <f t="shared" si="189"/>
        <v>0</v>
      </c>
      <c r="S136" s="36">
        <f t="shared" si="189"/>
        <v>352.3</v>
      </c>
      <c r="T136" s="36">
        <f t="shared" si="189"/>
        <v>0</v>
      </c>
      <c r="U136" s="36">
        <f t="shared" si="189"/>
        <v>352.3</v>
      </c>
      <c r="V136" s="36">
        <f t="shared" si="189"/>
        <v>0</v>
      </c>
      <c r="W136" s="36">
        <f t="shared" si="189"/>
        <v>352.3</v>
      </c>
      <c r="X136" s="36">
        <f t="shared" si="189"/>
        <v>352.3</v>
      </c>
      <c r="Y136" s="36">
        <f t="shared" si="189"/>
        <v>0</v>
      </c>
      <c r="Z136" s="36">
        <f t="shared" si="189"/>
        <v>352.3</v>
      </c>
      <c r="AA136" s="36">
        <f t="shared" si="189"/>
        <v>0</v>
      </c>
      <c r="AB136" s="36">
        <f t="shared" si="189"/>
        <v>352.3</v>
      </c>
      <c r="AC136" s="36">
        <f t="shared" si="189"/>
        <v>0</v>
      </c>
      <c r="AD136" s="36">
        <f t="shared" ref="AC136:AD138" si="190">AD137</f>
        <v>352.3</v>
      </c>
    </row>
    <row r="137" spans="1:30" ht="31.5" outlineLevel="4" x14ac:dyDescent="0.2">
      <c r="A137" s="22" t="s">
        <v>354</v>
      </c>
      <c r="B137" s="22" t="s">
        <v>345</v>
      </c>
      <c r="C137" s="22" t="s">
        <v>44</v>
      </c>
      <c r="D137" s="22"/>
      <c r="E137" s="40" t="s">
        <v>688</v>
      </c>
      <c r="F137" s="36">
        <f t="shared" si="189"/>
        <v>352.3</v>
      </c>
      <c r="G137" s="36">
        <f t="shared" si="189"/>
        <v>0</v>
      </c>
      <c r="H137" s="36">
        <f t="shared" si="189"/>
        <v>352.3</v>
      </c>
      <c r="I137" s="36">
        <f t="shared" si="189"/>
        <v>0</v>
      </c>
      <c r="J137" s="36">
        <f t="shared" si="189"/>
        <v>0</v>
      </c>
      <c r="K137" s="36">
        <f t="shared" si="189"/>
        <v>352.3</v>
      </c>
      <c r="L137" s="36">
        <f t="shared" si="189"/>
        <v>0</v>
      </c>
      <c r="M137" s="36">
        <f t="shared" si="189"/>
        <v>0</v>
      </c>
      <c r="N137" s="36">
        <f t="shared" si="189"/>
        <v>352.3</v>
      </c>
      <c r="O137" s="36">
        <f t="shared" si="189"/>
        <v>0</v>
      </c>
      <c r="P137" s="253">
        <f t="shared" si="189"/>
        <v>352.3</v>
      </c>
      <c r="Q137" s="36">
        <f t="shared" si="189"/>
        <v>352.3</v>
      </c>
      <c r="R137" s="36">
        <f t="shared" si="189"/>
        <v>0</v>
      </c>
      <c r="S137" s="36">
        <f t="shared" si="189"/>
        <v>352.3</v>
      </c>
      <c r="T137" s="36">
        <f t="shared" si="189"/>
        <v>0</v>
      </c>
      <c r="U137" s="36">
        <f t="shared" si="189"/>
        <v>352.3</v>
      </c>
      <c r="V137" s="36">
        <f t="shared" si="189"/>
        <v>0</v>
      </c>
      <c r="W137" s="36">
        <f t="shared" si="189"/>
        <v>352.3</v>
      </c>
      <c r="X137" s="36">
        <f t="shared" si="189"/>
        <v>352.3</v>
      </c>
      <c r="Y137" s="36">
        <f t="shared" si="189"/>
        <v>0</v>
      </c>
      <c r="Z137" s="36">
        <f t="shared" si="189"/>
        <v>352.3</v>
      </c>
      <c r="AA137" s="36">
        <f t="shared" si="189"/>
        <v>0</v>
      </c>
      <c r="AB137" s="36">
        <f t="shared" si="189"/>
        <v>352.3</v>
      </c>
      <c r="AC137" s="36">
        <f t="shared" si="190"/>
        <v>0</v>
      </c>
      <c r="AD137" s="36">
        <f t="shared" si="190"/>
        <v>352.3</v>
      </c>
    </row>
    <row r="138" spans="1:30" ht="15.75" outlineLevel="5" x14ac:dyDescent="0.2">
      <c r="A138" s="22" t="s">
        <v>354</v>
      </c>
      <c r="B138" s="22" t="s">
        <v>345</v>
      </c>
      <c r="C138" s="22" t="s">
        <v>318</v>
      </c>
      <c r="D138" s="22"/>
      <c r="E138" s="40" t="s">
        <v>319</v>
      </c>
      <c r="F138" s="36">
        <f t="shared" si="189"/>
        <v>352.3</v>
      </c>
      <c r="G138" s="36">
        <f t="shared" si="189"/>
        <v>0</v>
      </c>
      <c r="H138" s="36">
        <f t="shared" si="189"/>
        <v>352.3</v>
      </c>
      <c r="I138" s="36">
        <f t="shared" si="189"/>
        <v>0</v>
      </c>
      <c r="J138" s="36">
        <f t="shared" si="189"/>
        <v>0</v>
      </c>
      <c r="K138" s="36">
        <f t="shared" si="189"/>
        <v>352.3</v>
      </c>
      <c r="L138" s="36">
        <f t="shared" si="189"/>
        <v>0</v>
      </c>
      <c r="M138" s="36">
        <f t="shared" si="189"/>
        <v>0</v>
      </c>
      <c r="N138" s="36">
        <f t="shared" si="189"/>
        <v>352.3</v>
      </c>
      <c r="O138" s="36">
        <f t="shared" si="189"/>
        <v>0</v>
      </c>
      <c r="P138" s="253">
        <f t="shared" si="189"/>
        <v>352.3</v>
      </c>
      <c r="Q138" s="36">
        <f t="shared" si="189"/>
        <v>352.3</v>
      </c>
      <c r="R138" s="36">
        <f t="shared" si="189"/>
        <v>0</v>
      </c>
      <c r="S138" s="36">
        <f t="shared" si="189"/>
        <v>352.3</v>
      </c>
      <c r="T138" s="36">
        <f t="shared" si="189"/>
        <v>0</v>
      </c>
      <c r="U138" s="36">
        <f t="shared" si="189"/>
        <v>352.3</v>
      </c>
      <c r="V138" s="36">
        <f t="shared" si="189"/>
        <v>0</v>
      </c>
      <c r="W138" s="36">
        <f t="shared" si="189"/>
        <v>352.3</v>
      </c>
      <c r="X138" s="36">
        <f t="shared" si="189"/>
        <v>352.3</v>
      </c>
      <c r="Y138" s="36">
        <f t="shared" si="189"/>
        <v>0</v>
      </c>
      <c r="Z138" s="36">
        <f t="shared" si="189"/>
        <v>352.3</v>
      </c>
      <c r="AA138" s="36">
        <f t="shared" si="189"/>
        <v>0</v>
      </c>
      <c r="AB138" s="36">
        <f t="shared" si="189"/>
        <v>352.3</v>
      </c>
      <c r="AC138" s="36">
        <f t="shared" si="190"/>
        <v>0</v>
      </c>
      <c r="AD138" s="36">
        <f t="shared" si="190"/>
        <v>352.3</v>
      </c>
    </row>
    <row r="139" spans="1:30" ht="15.75" outlineLevel="7" x14ac:dyDescent="0.2">
      <c r="A139" s="41" t="s">
        <v>354</v>
      </c>
      <c r="B139" s="41" t="s">
        <v>345</v>
      </c>
      <c r="C139" s="41" t="s">
        <v>318</v>
      </c>
      <c r="D139" s="41" t="s">
        <v>41</v>
      </c>
      <c r="E139" s="42" t="s">
        <v>42</v>
      </c>
      <c r="F139" s="32">
        <v>352.3</v>
      </c>
      <c r="G139" s="32"/>
      <c r="H139" s="32">
        <f>SUM(F139:G139)</f>
        <v>352.3</v>
      </c>
      <c r="I139" s="32"/>
      <c r="J139" s="32"/>
      <c r="K139" s="32">
        <f>SUM(H139:J139)</f>
        <v>352.3</v>
      </c>
      <c r="L139" s="32"/>
      <c r="M139" s="32"/>
      <c r="N139" s="32">
        <f>SUM(K139:M139)</f>
        <v>352.3</v>
      </c>
      <c r="O139" s="32"/>
      <c r="P139" s="252">
        <f>SUM(N139:O139)</f>
        <v>352.3</v>
      </c>
      <c r="Q139" s="34">
        <v>352.3</v>
      </c>
      <c r="R139" s="32"/>
      <c r="S139" s="32">
        <f>SUM(Q139:R139)</f>
        <v>352.3</v>
      </c>
      <c r="T139" s="32"/>
      <c r="U139" s="32">
        <f>SUM(S139:T139)</f>
        <v>352.3</v>
      </c>
      <c r="V139" s="32"/>
      <c r="W139" s="32">
        <f>SUM(U139:V139)</f>
        <v>352.3</v>
      </c>
      <c r="X139" s="34">
        <v>352.3</v>
      </c>
      <c r="Y139" s="32"/>
      <c r="Z139" s="32">
        <f>SUM(X139:Y139)</f>
        <v>352.3</v>
      </c>
      <c r="AA139" s="32"/>
      <c r="AB139" s="32">
        <f>SUM(Z139:AA139)</f>
        <v>352.3</v>
      </c>
      <c r="AC139" s="32"/>
      <c r="AD139" s="32">
        <f>SUM(AB139:AC139)</f>
        <v>352.3</v>
      </c>
    </row>
    <row r="140" spans="1:30" ht="31.5" outlineLevel="2" x14ac:dyDescent="0.2">
      <c r="A140" s="22" t="s">
        <v>354</v>
      </c>
      <c r="B140" s="22" t="s">
        <v>345</v>
      </c>
      <c r="C140" s="22" t="s">
        <v>23</v>
      </c>
      <c r="D140" s="22"/>
      <c r="E140" s="40" t="s">
        <v>668</v>
      </c>
      <c r="F140" s="36">
        <f t="shared" ref="F140:AB140" si="191">F141+F146</f>
        <v>89151.2</v>
      </c>
      <c r="G140" s="36">
        <f t="shared" si="191"/>
        <v>0</v>
      </c>
      <c r="H140" s="36">
        <f t="shared" si="191"/>
        <v>89151.2</v>
      </c>
      <c r="I140" s="36">
        <f t="shared" si="191"/>
        <v>0</v>
      </c>
      <c r="J140" s="36">
        <f t="shared" si="191"/>
        <v>15374.36822</v>
      </c>
      <c r="K140" s="36">
        <f t="shared" si="191"/>
        <v>104525.56822</v>
      </c>
      <c r="L140" s="36">
        <f t="shared" si="191"/>
        <v>0</v>
      </c>
      <c r="M140" s="36">
        <f t="shared" si="191"/>
        <v>3671.6790000000001</v>
      </c>
      <c r="N140" s="36">
        <f t="shared" si="191"/>
        <v>108197.24722</v>
      </c>
      <c r="O140" s="36">
        <f t="shared" ref="O140:P140" si="192">O141+O146</f>
        <v>0</v>
      </c>
      <c r="P140" s="253">
        <f t="shared" si="192"/>
        <v>108197.24722</v>
      </c>
      <c r="Q140" s="36">
        <f t="shared" si="191"/>
        <v>89341.2</v>
      </c>
      <c r="R140" s="36">
        <f t="shared" si="191"/>
        <v>0</v>
      </c>
      <c r="S140" s="36">
        <f t="shared" si="191"/>
        <v>89341.2</v>
      </c>
      <c r="T140" s="36">
        <f t="shared" si="191"/>
        <v>0</v>
      </c>
      <c r="U140" s="36">
        <f t="shared" si="191"/>
        <v>89341.2</v>
      </c>
      <c r="V140" s="36">
        <f t="shared" ref="V140:W140" si="193">V141+V146</f>
        <v>0</v>
      </c>
      <c r="W140" s="36">
        <f t="shared" si="193"/>
        <v>89341.2</v>
      </c>
      <c r="X140" s="36">
        <f t="shared" si="191"/>
        <v>89341.2</v>
      </c>
      <c r="Y140" s="36">
        <f t="shared" si="191"/>
        <v>0</v>
      </c>
      <c r="Z140" s="36">
        <f t="shared" si="191"/>
        <v>89341.2</v>
      </c>
      <c r="AA140" s="36">
        <f t="shared" si="191"/>
        <v>0</v>
      </c>
      <c r="AB140" s="36">
        <f t="shared" si="191"/>
        <v>89341.2</v>
      </c>
      <c r="AC140" s="36">
        <f t="shared" ref="AC140:AD140" si="194">AC141+AC146</f>
        <v>0</v>
      </c>
      <c r="AD140" s="36">
        <f t="shared" si="194"/>
        <v>89341.2</v>
      </c>
    </row>
    <row r="141" spans="1:30" ht="15.75" outlineLevel="3" x14ac:dyDescent="0.2">
      <c r="A141" s="22" t="s">
        <v>354</v>
      </c>
      <c r="B141" s="22" t="s">
        <v>345</v>
      </c>
      <c r="C141" s="22" t="s">
        <v>45</v>
      </c>
      <c r="D141" s="22"/>
      <c r="E141" s="40" t="s">
        <v>689</v>
      </c>
      <c r="F141" s="36">
        <f t="shared" ref="F141:AC142" si="195">F142</f>
        <v>1031.4000000000001</v>
      </c>
      <c r="G141" s="36">
        <f t="shared" si="195"/>
        <v>0</v>
      </c>
      <c r="H141" s="36">
        <f t="shared" si="195"/>
        <v>1031.4000000000001</v>
      </c>
      <c r="I141" s="36">
        <f t="shared" si="195"/>
        <v>0</v>
      </c>
      <c r="J141" s="36">
        <f t="shared" si="195"/>
        <v>0</v>
      </c>
      <c r="K141" s="36">
        <f t="shared" si="195"/>
        <v>1031.4000000000001</v>
      </c>
      <c r="L141" s="36">
        <f t="shared" si="195"/>
        <v>0</v>
      </c>
      <c r="M141" s="36">
        <f t="shared" si="195"/>
        <v>0</v>
      </c>
      <c r="N141" s="36">
        <f t="shared" si="195"/>
        <v>1031.4000000000001</v>
      </c>
      <c r="O141" s="36">
        <f t="shared" si="195"/>
        <v>0</v>
      </c>
      <c r="P141" s="253">
        <f t="shared" si="195"/>
        <v>1031.4000000000001</v>
      </c>
      <c r="Q141" s="36">
        <f t="shared" si="195"/>
        <v>1031.4000000000001</v>
      </c>
      <c r="R141" s="36">
        <f t="shared" si="195"/>
        <v>0</v>
      </c>
      <c r="S141" s="36">
        <f t="shared" si="195"/>
        <v>1031.4000000000001</v>
      </c>
      <c r="T141" s="36">
        <f t="shared" si="195"/>
        <v>0</v>
      </c>
      <c r="U141" s="36">
        <f t="shared" si="195"/>
        <v>1031.4000000000001</v>
      </c>
      <c r="V141" s="36">
        <f t="shared" si="195"/>
        <v>0</v>
      </c>
      <c r="W141" s="36">
        <f t="shared" si="195"/>
        <v>1031.4000000000001</v>
      </c>
      <c r="X141" s="36">
        <f t="shared" si="195"/>
        <v>1031.4000000000001</v>
      </c>
      <c r="Y141" s="36">
        <f t="shared" si="195"/>
        <v>0</v>
      </c>
      <c r="Z141" s="36">
        <f t="shared" si="195"/>
        <v>1031.4000000000001</v>
      </c>
      <c r="AA141" s="36">
        <f t="shared" si="195"/>
        <v>0</v>
      </c>
      <c r="AB141" s="36">
        <f t="shared" si="195"/>
        <v>1031.4000000000001</v>
      </c>
      <c r="AC141" s="36">
        <f t="shared" si="195"/>
        <v>0</v>
      </c>
      <c r="AD141" s="36">
        <f t="shared" ref="AC141:AD142" si="196">AD142</f>
        <v>1031.4000000000001</v>
      </c>
    </row>
    <row r="142" spans="1:30" ht="31.5" outlineLevel="4" x14ac:dyDescent="0.2">
      <c r="A142" s="22" t="s">
        <v>354</v>
      </c>
      <c r="B142" s="22" t="s">
        <v>345</v>
      </c>
      <c r="C142" s="22" t="s">
        <v>46</v>
      </c>
      <c r="D142" s="22"/>
      <c r="E142" s="40" t="s">
        <v>690</v>
      </c>
      <c r="F142" s="36">
        <f t="shared" si="195"/>
        <v>1031.4000000000001</v>
      </c>
      <c r="G142" s="36">
        <f t="shared" si="195"/>
        <v>0</v>
      </c>
      <c r="H142" s="36">
        <f t="shared" si="195"/>
        <v>1031.4000000000001</v>
      </c>
      <c r="I142" s="36">
        <f t="shared" si="195"/>
        <v>0</v>
      </c>
      <c r="J142" s="36">
        <f t="shared" si="195"/>
        <v>0</v>
      </c>
      <c r="K142" s="36">
        <f t="shared" si="195"/>
        <v>1031.4000000000001</v>
      </c>
      <c r="L142" s="36">
        <f t="shared" si="195"/>
        <v>0</v>
      </c>
      <c r="M142" s="36">
        <f t="shared" si="195"/>
        <v>0</v>
      </c>
      <c r="N142" s="36">
        <f t="shared" si="195"/>
        <v>1031.4000000000001</v>
      </c>
      <c r="O142" s="36">
        <f t="shared" si="195"/>
        <v>0</v>
      </c>
      <c r="P142" s="253">
        <f t="shared" si="195"/>
        <v>1031.4000000000001</v>
      </c>
      <c r="Q142" s="36">
        <f t="shared" si="195"/>
        <v>1031.4000000000001</v>
      </c>
      <c r="R142" s="36">
        <f t="shared" si="195"/>
        <v>0</v>
      </c>
      <c r="S142" s="36">
        <f t="shared" si="195"/>
        <v>1031.4000000000001</v>
      </c>
      <c r="T142" s="36">
        <f t="shared" si="195"/>
        <v>0</v>
      </c>
      <c r="U142" s="36">
        <f t="shared" si="195"/>
        <v>1031.4000000000001</v>
      </c>
      <c r="V142" s="36">
        <f t="shared" si="195"/>
        <v>0</v>
      </c>
      <c r="W142" s="36">
        <f t="shared" si="195"/>
        <v>1031.4000000000001</v>
      </c>
      <c r="X142" s="36">
        <f t="shared" si="195"/>
        <v>1031.4000000000001</v>
      </c>
      <c r="Y142" s="36">
        <f t="shared" si="195"/>
        <v>0</v>
      </c>
      <c r="Z142" s="36">
        <f t="shared" si="195"/>
        <v>1031.4000000000001</v>
      </c>
      <c r="AA142" s="36">
        <f t="shared" si="195"/>
        <v>0</v>
      </c>
      <c r="AB142" s="36">
        <f t="shared" si="195"/>
        <v>1031.4000000000001</v>
      </c>
      <c r="AC142" s="36">
        <f t="shared" si="196"/>
        <v>0</v>
      </c>
      <c r="AD142" s="36">
        <f t="shared" si="196"/>
        <v>1031.4000000000001</v>
      </c>
    </row>
    <row r="143" spans="1:30" ht="15.75" outlineLevel="5" x14ac:dyDescent="0.2">
      <c r="A143" s="22" t="s">
        <v>354</v>
      </c>
      <c r="B143" s="22" t="s">
        <v>345</v>
      </c>
      <c r="C143" s="22" t="s">
        <v>47</v>
      </c>
      <c r="D143" s="22"/>
      <c r="E143" s="40" t="s">
        <v>48</v>
      </c>
      <c r="F143" s="36">
        <f t="shared" ref="F143:AB143" si="197">F144+F145</f>
        <v>1031.4000000000001</v>
      </c>
      <c r="G143" s="36">
        <f t="shared" si="197"/>
        <v>0</v>
      </c>
      <c r="H143" s="36">
        <f t="shared" si="197"/>
        <v>1031.4000000000001</v>
      </c>
      <c r="I143" s="36">
        <f t="shared" si="197"/>
        <v>0</v>
      </c>
      <c r="J143" s="36">
        <f t="shared" si="197"/>
        <v>0</v>
      </c>
      <c r="K143" s="36">
        <f t="shared" si="197"/>
        <v>1031.4000000000001</v>
      </c>
      <c r="L143" s="36">
        <f t="shared" si="197"/>
        <v>0</v>
      </c>
      <c r="M143" s="36">
        <f t="shared" si="197"/>
        <v>0</v>
      </c>
      <c r="N143" s="36">
        <f t="shared" si="197"/>
        <v>1031.4000000000001</v>
      </c>
      <c r="O143" s="36">
        <f t="shared" ref="O143:P143" si="198">O144+O145</f>
        <v>0</v>
      </c>
      <c r="P143" s="253">
        <f t="shared" si="198"/>
        <v>1031.4000000000001</v>
      </c>
      <c r="Q143" s="36">
        <f t="shared" si="197"/>
        <v>1031.4000000000001</v>
      </c>
      <c r="R143" s="36">
        <f t="shared" si="197"/>
        <v>0</v>
      </c>
      <c r="S143" s="36">
        <f t="shared" si="197"/>
        <v>1031.4000000000001</v>
      </c>
      <c r="T143" s="36">
        <f t="shared" si="197"/>
        <v>0</v>
      </c>
      <c r="U143" s="36">
        <f t="shared" si="197"/>
        <v>1031.4000000000001</v>
      </c>
      <c r="V143" s="36">
        <f t="shared" ref="V143:W143" si="199">V144+V145</f>
        <v>0</v>
      </c>
      <c r="W143" s="36">
        <f t="shared" si="199"/>
        <v>1031.4000000000001</v>
      </c>
      <c r="X143" s="36">
        <f t="shared" si="197"/>
        <v>1031.4000000000001</v>
      </c>
      <c r="Y143" s="36">
        <f t="shared" si="197"/>
        <v>0</v>
      </c>
      <c r="Z143" s="36">
        <f t="shared" si="197"/>
        <v>1031.4000000000001</v>
      </c>
      <c r="AA143" s="36">
        <f t="shared" si="197"/>
        <v>0</v>
      </c>
      <c r="AB143" s="36">
        <f t="shared" si="197"/>
        <v>1031.4000000000001</v>
      </c>
      <c r="AC143" s="36">
        <f t="shared" ref="AC143:AD143" si="200">AC144+AC145</f>
        <v>0</v>
      </c>
      <c r="AD143" s="36">
        <f t="shared" si="200"/>
        <v>1031.4000000000001</v>
      </c>
    </row>
    <row r="144" spans="1:30" ht="31.5" outlineLevel="7" x14ac:dyDescent="0.2">
      <c r="A144" s="41" t="s">
        <v>354</v>
      </c>
      <c r="B144" s="41" t="s">
        <v>345</v>
      </c>
      <c r="C144" s="41" t="s">
        <v>47</v>
      </c>
      <c r="D144" s="41" t="s">
        <v>3</v>
      </c>
      <c r="E144" s="42" t="s">
        <v>4</v>
      </c>
      <c r="F144" s="32">
        <v>676.4</v>
      </c>
      <c r="G144" s="32"/>
      <c r="H144" s="32">
        <f t="shared" ref="H144:H145" si="201">SUM(F144:G144)</f>
        <v>676.4</v>
      </c>
      <c r="I144" s="32"/>
      <c r="J144" s="32"/>
      <c r="K144" s="32">
        <f t="shared" ref="K144:K145" si="202">SUM(H144:J144)</f>
        <v>676.4</v>
      </c>
      <c r="L144" s="32"/>
      <c r="M144" s="32"/>
      <c r="N144" s="32">
        <f t="shared" ref="N144:N145" si="203">SUM(K144:M144)</f>
        <v>676.4</v>
      </c>
      <c r="O144" s="32"/>
      <c r="P144" s="252">
        <f>SUM(N144:O144)</f>
        <v>676.4</v>
      </c>
      <c r="Q144" s="34">
        <v>676.4</v>
      </c>
      <c r="R144" s="32"/>
      <c r="S144" s="32">
        <f t="shared" ref="S144:S145" si="204">SUM(Q144:R144)</f>
        <v>676.4</v>
      </c>
      <c r="T144" s="32"/>
      <c r="U144" s="32">
        <f t="shared" ref="U144:U145" si="205">SUM(S144:T144)</f>
        <v>676.4</v>
      </c>
      <c r="V144" s="32"/>
      <c r="W144" s="32">
        <f t="shared" ref="W144:W145" si="206">SUM(U144:V144)</f>
        <v>676.4</v>
      </c>
      <c r="X144" s="34">
        <v>676.4</v>
      </c>
      <c r="Y144" s="32"/>
      <c r="Z144" s="32">
        <f t="shared" ref="Z144:Z145" si="207">SUM(X144:Y144)</f>
        <v>676.4</v>
      </c>
      <c r="AA144" s="32"/>
      <c r="AB144" s="32">
        <f t="shared" ref="AB144:AB145" si="208">SUM(Z144:AA144)</f>
        <v>676.4</v>
      </c>
      <c r="AC144" s="32"/>
      <c r="AD144" s="32">
        <f t="shared" ref="AD144:AD145" si="209">SUM(AB144:AC144)</f>
        <v>676.4</v>
      </c>
    </row>
    <row r="145" spans="1:30" ht="15.75" outlineLevel="7" x14ac:dyDescent="0.2">
      <c r="A145" s="41" t="s">
        <v>354</v>
      </c>
      <c r="B145" s="41" t="s">
        <v>345</v>
      </c>
      <c r="C145" s="41" t="s">
        <v>47</v>
      </c>
      <c r="D145" s="41" t="s">
        <v>6</v>
      </c>
      <c r="E145" s="42" t="s">
        <v>7</v>
      </c>
      <c r="F145" s="32">
        <v>355</v>
      </c>
      <c r="G145" s="32"/>
      <c r="H145" s="32">
        <f t="shared" si="201"/>
        <v>355</v>
      </c>
      <c r="I145" s="32"/>
      <c r="J145" s="32"/>
      <c r="K145" s="32">
        <f t="shared" si="202"/>
        <v>355</v>
      </c>
      <c r="L145" s="32"/>
      <c r="M145" s="32"/>
      <c r="N145" s="32">
        <f t="shared" si="203"/>
        <v>355</v>
      </c>
      <c r="O145" s="32"/>
      <c r="P145" s="252">
        <f>SUM(N145:O145)</f>
        <v>355</v>
      </c>
      <c r="Q145" s="34">
        <v>355</v>
      </c>
      <c r="R145" s="32"/>
      <c r="S145" s="32">
        <f t="shared" si="204"/>
        <v>355</v>
      </c>
      <c r="T145" s="32"/>
      <c r="U145" s="32">
        <f t="shared" si="205"/>
        <v>355</v>
      </c>
      <c r="V145" s="32"/>
      <c r="W145" s="32">
        <f t="shared" si="206"/>
        <v>355</v>
      </c>
      <c r="X145" s="34">
        <v>355</v>
      </c>
      <c r="Y145" s="32"/>
      <c r="Z145" s="32">
        <f t="shared" si="207"/>
        <v>355</v>
      </c>
      <c r="AA145" s="32"/>
      <c r="AB145" s="32">
        <f t="shared" si="208"/>
        <v>355</v>
      </c>
      <c r="AC145" s="32"/>
      <c r="AD145" s="32">
        <f t="shared" si="209"/>
        <v>355</v>
      </c>
    </row>
    <row r="146" spans="1:30" ht="31.5" outlineLevel="3" x14ac:dyDescent="0.2">
      <c r="A146" s="22" t="s">
        <v>354</v>
      </c>
      <c r="B146" s="22" t="s">
        <v>345</v>
      </c>
      <c r="C146" s="22" t="s">
        <v>24</v>
      </c>
      <c r="D146" s="22"/>
      <c r="E146" s="40" t="s">
        <v>669</v>
      </c>
      <c r="F146" s="36">
        <f>F147+F160</f>
        <v>88119.8</v>
      </c>
      <c r="G146" s="36">
        <f t="shared" ref="G146:N146" si="210">G147+G160</f>
        <v>0</v>
      </c>
      <c r="H146" s="36">
        <f t="shared" si="210"/>
        <v>88119.8</v>
      </c>
      <c r="I146" s="36">
        <f t="shared" si="210"/>
        <v>0</v>
      </c>
      <c r="J146" s="36">
        <f t="shared" si="210"/>
        <v>15374.36822</v>
      </c>
      <c r="K146" s="36">
        <f t="shared" si="210"/>
        <v>103494.16822000001</v>
      </c>
      <c r="L146" s="36">
        <f t="shared" si="210"/>
        <v>0</v>
      </c>
      <c r="M146" s="36">
        <f t="shared" si="210"/>
        <v>3671.6790000000001</v>
      </c>
      <c r="N146" s="36">
        <f t="shared" si="210"/>
        <v>107165.84722000001</v>
      </c>
      <c r="O146" s="36">
        <f t="shared" ref="O146:P146" si="211">O147+O160</f>
        <v>0</v>
      </c>
      <c r="P146" s="253">
        <f t="shared" si="211"/>
        <v>107165.84722000001</v>
      </c>
      <c r="Q146" s="36">
        <f>Q147+Q160</f>
        <v>88309.8</v>
      </c>
      <c r="R146" s="36">
        <f t="shared" ref="R146:U146" si="212">R147+R160</f>
        <v>0</v>
      </c>
      <c r="S146" s="36">
        <f t="shared" si="212"/>
        <v>88309.8</v>
      </c>
      <c r="T146" s="36">
        <f t="shared" si="212"/>
        <v>0</v>
      </c>
      <c r="U146" s="36">
        <f t="shared" si="212"/>
        <v>88309.8</v>
      </c>
      <c r="V146" s="36">
        <f t="shared" ref="V146:W146" si="213">V147+V160</f>
        <v>0</v>
      </c>
      <c r="W146" s="36">
        <f t="shared" si="213"/>
        <v>88309.8</v>
      </c>
      <c r="X146" s="36">
        <f>X147+X160</f>
        <v>88309.8</v>
      </c>
      <c r="Y146" s="36">
        <f t="shared" ref="Y146:AB146" si="214">Y147+Y160</f>
        <v>0</v>
      </c>
      <c r="Z146" s="36">
        <f t="shared" si="214"/>
        <v>88309.8</v>
      </c>
      <c r="AA146" s="36">
        <f t="shared" si="214"/>
        <v>0</v>
      </c>
      <c r="AB146" s="36">
        <f t="shared" si="214"/>
        <v>88309.8</v>
      </c>
      <c r="AC146" s="36">
        <f t="shared" ref="AC146:AD146" si="215">AC147+AC160</f>
        <v>0</v>
      </c>
      <c r="AD146" s="36">
        <f t="shared" si="215"/>
        <v>88309.8</v>
      </c>
    </row>
    <row r="147" spans="1:30" ht="31.5" outlineLevel="4" x14ac:dyDescent="0.2">
      <c r="A147" s="22" t="s">
        <v>354</v>
      </c>
      <c r="B147" s="22" t="s">
        <v>345</v>
      </c>
      <c r="C147" s="22" t="s">
        <v>25</v>
      </c>
      <c r="D147" s="22"/>
      <c r="E147" s="40" t="s">
        <v>26</v>
      </c>
      <c r="F147" s="36">
        <f>F148+F150+F152+F156+F158</f>
        <v>21520.5</v>
      </c>
      <c r="G147" s="36">
        <f t="shared" ref="G147:H147" si="216">G148+G150+G152+G156+G158</f>
        <v>0</v>
      </c>
      <c r="H147" s="36">
        <f t="shared" si="216"/>
        <v>21520.5</v>
      </c>
      <c r="I147" s="36">
        <f>I148+I150+I152+I156+I158+I154</f>
        <v>0</v>
      </c>
      <c r="J147" s="36">
        <f t="shared" ref="J147:AB147" si="217">J148+J150+J152+J156+J158+J154</f>
        <v>15374.36822</v>
      </c>
      <c r="K147" s="36">
        <f t="shared" si="217"/>
        <v>36894.868220000004</v>
      </c>
      <c r="L147" s="36">
        <f>L148+L150+L152+L156+L158+L154</f>
        <v>0</v>
      </c>
      <c r="M147" s="36">
        <f t="shared" ref="M147:N147" si="218">M148+M150+M152+M156+M158+M154</f>
        <v>3071.6790000000001</v>
      </c>
      <c r="N147" s="36">
        <f t="shared" si="218"/>
        <v>39966.547220000008</v>
      </c>
      <c r="O147" s="36">
        <f t="shared" ref="O147:P147" si="219">O148+O150+O152+O156+O158+O154</f>
        <v>0</v>
      </c>
      <c r="P147" s="253">
        <f t="shared" si="219"/>
        <v>39966.547220000008</v>
      </c>
      <c r="Q147" s="36">
        <f t="shared" si="217"/>
        <v>21710.5</v>
      </c>
      <c r="R147" s="36">
        <f t="shared" si="217"/>
        <v>0</v>
      </c>
      <c r="S147" s="36">
        <f t="shared" si="217"/>
        <v>21710.5</v>
      </c>
      <c r="T147" s="36">
        <f t="shared" si="217"/>
        <v>0</v>
      </c>
      <c r="U147" s="36">
        <f t="shared" si="217"/>
        <v>21710.5</v>
      </c>
      <c r="V147" s="36">
        <f t="shared" ref="V147:W147" si="220">V148+V150+V152+V156+V158+V154</f>
        <v>0</v>
      </c>
      <c r="W147" s="36">
        <f t="shared" si="220"/>
        <v>21710.5</v>
      </c>
      <c r="X147" s="36">
        <f t="shared" si="217"/>
        <v>21710.5</v>
      </c>
      <c r="Y147" s="36">
        <f t="shared" si="217"/>
        <v>0</v>
      </c>
      <c r="Z147" s="36">
        <f t="shared" si="217"/>
        <v>21710.5</v>
      </c>
      <c r="AA147" s="36">
        <f t="shared" si="217"/>
        <v>0</v>
      </c>
      <c r="AB147" s="36">
        <f t="shared" si="217"/>
        <v>21710.5</v>
      </c>
      <c r="AC147" s="36">
        <f t="shared" ref="AC147:AD147" si="221">AC148+AC150+AC152+AC156+AC158+AC154</f>
        <v>0</v>
      </c>
      <c r="AD147" s="36">
        <f t="shared" si="221"/>
        <v>21710.5</v>
      </c>
    </row>
    <row r="148" spans="1:30" ht="31.5" outlineLevel="5" x14ac:dyDescent="0.2">
      <c r="A148" s="22" t="s">
        <v>354</v>
      </c>
      <c r="B148" s="22" t="s">
        <v>345</v>
      </c>
      <c r="C148" s="22" t="s">
        <v>49</v>
      </c>
      <c r="D148" s="22"/>
      <c r="E148" s="40" t="s">
        <v>13</v>
      </c>
      <c r="F148" s="36">
        <f t="shared" ref="F148:AD148" si="222">F149</f>
        <v>7100</v>
      </c>
      <c r="G148" s="36">
        <f t="shared" si="222"/>
        <v>0</v>
      </c>
      <c r="H148" s="36">
        <f t="shared" si="222"/>
        <v>7100</v>
      </c>
      <c r="I148" s="36">
        <f t="shared" si="222"/>
        <v>0</v>
      </c>
      <c r="J148" s="36">
        <f t="shared" si="222"/>
        <v>0</v>
      </c>
      <c r="K148" s="36">
        <f t="shared" si="222"/>
        <v>7100</v>
      </c>
      <c r="L148" s="36">
        <f t="shared" si="222"/>
        <v>0</v>
      </c>
      <c r="M148" s="36">
        <f t="shared" si="222"/>
        <v>0</v>
      </c>
      <c r="N148" s="36">
        <f t="shared" si="222"/>
        <v>7100</v>
      </c>
      <c r="O148" s="36">
        <f t="shared" si="222"/>
        <v>0</v>
      </c>
      <c r="P148" s="253">
        <f t="shared" si="222"/>
        <v>7100</v>
      </c>
      <c r="Q148" s="36">
        <f t="shared" si="222"/>
        <v>7100</v>
      </c>
      <c r="R148" s="36">
        <f t="shared" si="222"/>
        <v>0</v>
      </c>
      <c r="S148" s="36">
        <f t="shared" si="222"/>
        <v>7100</v>
      </c>
      <c r="T148" s="36">
        <f t="shared" si="222"/>
        <v>0</v>
      </c>
      <c r="U148" s="36">
        <f t="shared" si="222"/>
        <v>7100</v>
      </c>
      <c r="V148" s="36">
        <f t="shared" si="222"/>
        <v>0</v>
      </c>
      <c r="W148" s="36">
        <f t="shared" si="222"/>
        <v>7100</v>
      </c>
      <c r="X148" s="36">
        <f t="shared" si="222"/>
        <v>7100</v>
      </c>
      <c r="Y148" s="36">
        <f t="shared" si="222"/>
        <v>0</v>
      </c>
      <c r="Z148" s="36">
        <f t="shared" si="222"/>
        <v>7100</v>
      </c>
      <c r="AA148" s="36">
        <f t="shared" si="222"/>
        <v>0</v>
      </c>
      <c r="AB148" s="36">
        <f t="shared" si="222"/>
        <v>7100</v>
      </c>
      <c r="AC148" s="36">
        <f t="shared" si="222"/>
        <v>0</v>
      </c>
      <c r="AD148" s="36">
        <f t="shared" si="222"/>
        <v>7100</v>
      </c>
    </row>
    <row r="149" spans="1:30" ht="15.75" outlineLevel="7" x14ac:dyDescent="0.2">
      <c r="A149" s="41" t="s">
        <v>354</v>
      </c>
      <c r="B149" s="41" t="s">
        <v>345</v>
      </c>
      <c r="C149" s="41" t="s">
        <v>49</v>
      </c>
      <c r="D149" s="41" t="s">
        <v>6</v>
      </c>
      <c r="E149" s="42" t="s">
        <v>7</v>
      </c>
      <c r="F149" s="32">
        <v>7100</v>
      </c>
      <c r="G149" s="32"/>
      <c r="H149" s="32">
        <f>SUM(F149:G149)</f>
        <v>7100</v>
      </c>
      <c r="I149" s="32"/>
      <c r="J149" s="32"/>
      <c r="K149" s="32">
        <f>SUM(H149:J149)</f>
        <v>7100</v>
      </c>
      <c r="L149" s="32"/>
      <c r="M149" s="32"/>
      <c r="N149" s="32">
        <f>SUM(K149:M149)</f>
        <v>7100</v>
      </c>
      <c r="O149" s="32"/>
      <c r="P149" s="252">
        <f>SUM(N149:O149)</f>
        <v>7100</v>
      </c>
      <c r="Q149" s="34">
        <v>7100</v>
      </c>
      <c r="R149" s="32"/>
      <c r="S149" s="32">
        <f>SUM(Q149:R149)</f>
        <v>7100</v>
      </c>
      <c r="T149" s="32"/>
      <c r="U149" s="32">
        <f>SUM(S149:T149)</f>
        <v>7100</v>
      </c>
      <c r="V149" s="32"/>
      <c r="W149" s="32">
        <f>SUM(U149:V149)</f>
        <v>7100</v>
      </c>
      <c r="X149" s="34">
        <v>7100</v>
      </c>
      <c r="Y149" s="32"/>
      <c r="Z149" s="32">
        <f>SUM(X149:Y149)</f>
        <v>7100</v>
      </c>
      <c r="AA149" s="32"/>
      <c r="AB149" s="32">
        <f>SUM(Z149:AA149)</f>
        <v>7100</v>
      </c>
      <c r="AC149" s="32"/>
      <c r="AD149" s="32">
        <f>SUM(AB149:AC149)</f>
        <v>7100</v>
      </c>
    </row>
    <row r="150" spans="1:30" ht="15.75" outlineLevel="5" x14ac:dyDescent="0.2">
      <c r="A150" s="22" t="s">
        <v>354</v>
      </c>
      <c r="B150" s="22" t="s">
        <v>345</v>
      </c>
      <c r="C150" s="22" t="s">
        <v>50</v>
      </c>
      <c r="D150" s="22"/>
      <c r="E150" s="40" t="s">
        <v>51</v>
      </c>
      <c r="F150" s="36">
        <f t="shared" ref="F150:AD150" si="223">F151</f>
        <v>6736.5</v>
      </c>
      <c r="G150" s="36">
        <f t="shared" si="223"/>
        <v>0</v>
      </c>
      <c r="H150" s="36">
        <f t="shared" si="223"/>
        <v>6736.5</v>
      </c>
      <c r="I150" s="36">
        <f t="shared" si="223"/>
        <v>0</v>
      </c>
      <c r="J150" s="36">
        <f t="shared" si="223"/>
        <v>0</v>
      </c>
      <c r="K150" s="36">
        <f t="shared" si="223"/>
        <v>6736.5</v>
      </c>
      <c r="L150" s="36">
        <f t="shared" si="223"/>
        <v>0</v>
      </c>
      <c r="M150" s="36">
        <f t="shared" si="223"/>
        <v>244.11799999999999</v>
      </c>
      <c r="N150" s="36">
        <f t="shared" si="223"/>
        <v>6980.6180000000004</v>
      </c>
      <c r="O150" s="36">
        <f t="shared" si="223"/>
        <v>0</v>
      </c>
      <c r="P150" s="253">
        <f t="shared" si="223"/>
        <v>6980.6180000000004</v>
      </c>
      <c r="Q150" s="36">
        <f t="shared" si="223"/>
        <v>6736.5</v>
      </c>
      <c r="R150" s="36">
        <f t="shared" si="223"/>
        <v>0</v>
      </c>
      <c r="S150" s="36">
        <f t="shared" si="223"/>
        <v>6736.5</v>
      </c>
      <c r="T150" s="36">
        <f t="shared" si="223"/>
        <v>0</v>
      </c>
      <c r="U150" s="36">
        <f t="shared" si="223"/>
        <v>6736.5</v>
      </c>
      <c r="V150" s="36">
        <f t="shared" si="223"/>
        <v>0</v>
      </c>
      <c r="W150" s="36">
        <f t="shared" si="223"/>
        <v>6736.5</v>
      </c>
      <c r="X150" s="36">
        <f t="shared" si="223"/>
        <v>6736.5</v>
      </c>
      <c r="Y150" s="36">
        <f t="shared" si="223"/>
        <v>0</v>
      </c>
      <c r="Z150" s="36">
        <f t="shared" si="223"/>
        <v>6736.5</v>
      </c>
      <c r="AA150" s="36">
        <f t="shared" si="223"/>
        <v>0</v>
      </c>
      <c r="AB150" s="36">
        <f t="shared" si="223"/>
        <v>6736.5</v>
      </c>
      <c r="AC150" s="36">
        <f t="shared" si="223"/>
        <v>0</v>
      </c>
      <c r="AD150" s="36">
        <f t="shared" si="223"/>
        <v>6736.5</v>
      </c>
    </row>
    <row r="151" spans="1:30" ht="15.75" outlineLevel="7" x14ac:dyDescent="0.2">
      <c r="A151" s="41" t="s">
        <v>354</v>
      </c>
      <c r="B151" s="41" t="s">
        <v>345</v>
      </c>
      <c r="C151" s="41" t="s">
        <v>50</v>
      </c>
      <c r="D151" s="41" t="s">
        <v>41</v>
      </c>
      <c r="E151" s="42" t="s">
        <v>42</v>
      </c>
      <c r="F151" s="32">
        <v>6736.5</v>
      </c>
      <c r="G151" s="32"/>
      <c r="H151" s="32">
        <f>SUM(F151:G151)</f>
        <v>6736.5</v>
      </c>
      <c r="I151" s="32"/>
      <c r="J151" s="32"/>
      <c r="K151" s="32">
        <f>SUM(H151:J151)</f>
        <v>6736.5</v>
      </c>
      <c r="L151" s="32"/>
      <c r="M151" s="32">
        <v>244.11799999999999</v>
      </c>
      <c r="N151" s="32">
        <f>SUM(K151:M151)</f>
        <v>6980.6180000000004</v>
      </c>
      <c r="O151" s="32"/>
      <c r="P151" s="252">
        <f>SUM(N151:O151)</f>
        <v>6980.6180000000004</v>
      </c>
      <c r="Q151" s="34">
        <v>6736.5</v>
      </c>
      <c r="R151" s="32"/>
      <c r="S151" s="32">
        <f>SUM(Q151:R151)</f>
        <v>6736.5</v>
      </c>
      <c r="T151" s="32"/>
      <c r="U151" s="32">
        <f>SUM(S151:T151)</f>
        <v>6736.5</v>
      </c>
      <c r="V151" s="32"/>
      <c r="W151" s="32">
        <f>SUM(U151:V151)</f>
        <v>6736.5</v>
      </c>
      <c r="X151" s="34">
        <v>6736.5</v>
      </c>
      <c r="Y151" s="32"/>
      <c r="Z151" s="32">
        <f>SUM(X151:Y151)</f>
        <v>6736.5</v>
      </c>
      <c r="AA151" s="32"/>
      <c r="AB151" s="32">
        <f>SUM(Z151:AA151)</f>
        <v>6736.5</v>
      </c>
      <c r="AC151" s="32"/>
      <c r="AD151" s="32">
        <f>SUM(AB151:AC151)</f>
        <v>6736.5</v>
      </c>
    </row>
    <row r="152" spans="1:30" ht="15.75" outlineLevel="5" x14ac:dyDescent="0.2">
      <c r="A152" s="22" t="s">
        <v>354</v>
      </c>
      <c r="B152" s="22" t="s">
        <v>345</v>
      </c>
      <c r="C152" s="22" t="s">
        <v>52</v>
      </c>
      <c r="D152" s="22"/>
      <c r="E152" s="40" t="s">
        <v>53</v>
      </c>
      <c r="F152" s="36">
        <f t="shared" ref="F152:AC154" si="224">F153</f>
        <v>1383.5</v>
      </c>
      <c r="G152" s="36">
        <f t="shared" si="224"/>
        <v>0</v>
      </c>
      <c r="H152" s="36">
        <f t="shared" si="224"/>
        <v>1383.5</v>
      </c>
      <c r="I152" s="36">
        <f t="shared" si="224"/>
        <v>0</v>
      </c>
      <c r="J152" s="36">
        <f t="shared" si="224"/>
        <v>0</v>
      </c>
      <c r="K152" s="36">
        <f t="shared" si="224"/>
        <v>1383.5</v>
      </c>
      <c r="L152" s="36">
        <f t="shared" si="224"/>
        <v>0</v>
      </c>
      <c r="M152" s="36">
        <f t="shared" si="224"/>
        <v>0</v>
      </c>
      <c r="N152" s="36">
        <f t="shared" si="224"/>
        <v>1383.5</v>
      </c>
      <c r="O152" s="36">
        <f t="shared" si="224"/>
        <v>0</v>
      </c>
      <c r="P152" s="253">
        <f t="shared" si="224"/>
        <v>1383.5</v>
      </c>
      <c r="Q152" s="36">
        <f t="shared" si="224"/>
        <v>1383.5</v>
      </c>
      <c r="R152" s="36">
        <f t="shared" si="224"/>
        <v>0</v>
      </c>
      <c r="S152" s="36">
        <f t="shared" si="224"/>
        <v>1383.5</v>
      </c>
      <c r="T152" s="36">
        <f t="shared" si="224"/>
        <v>0</v>
      </c>
      <c r="U152" s="36">
        <f t="shared" si="224"/>
        <v>1383.5</v>
      </c>
      <c r="V152" s="36">
        <f t="shared" si="224"/>
        <v>0</v>
      </c>
      <c r="W152" s="36">
        <f t="shared" si="224"/>
        <v>1383.5</v>
      </c>
      <c r="X152" s="36">
        <f t="shared" si="224"/>
        <v>1383.5</v>
      </c>
      <c r="Y152" s="36">
        <f t="shared" si="224"/>
        <v>0</v>
      </c>
      <c r="Z152" s="36">
        <f t="shared" si="224"/>
        <v>1383.5</v>
      </c>
      <c r="AA152" s="36">
        <f t="shared" si="224"/>
        <v>0</v>
      </c>
      <c r="AB152" s="36">
        <f t="shared" si="224"/>
        <v>1383.5</v>
      </c>
      <c r="AC152" s="36">
        <f t="shared" si="224"/>
        <v>0</v>
      </c>
      <c r="AD152" s="36">
        <f t="shared" ref="AD152" si="225">AD153</f>
        <v>1383.5</v>
      </c>
    </row>
    <row r="153" spans="1:30" ht="15.75" outlineLevel="7" x14ac:dyDescent="0.2">
      <c r="A153" s="41" t="s">
        <v>354</v>
      </c>
      <c r="B153" s="41" t="s">
        <v>345</v>
      </c>
      <c r="C153" s="41" t="s">
        <v>52</v>
      </c>
      <c r="D153" s="41" t="s">
        <v>18</v>
      </c>
      <c r="E153" s="42" t="s">
        <v>19</v>
      </c>
      <c r="F153" s="32">
        <v>1383.5</v>
      </c>
      <c r="G153" s="32"/>
      <c r="H153" s="32">
        <f>SUM(F153:G153)</f>
        <v>1383.5</v>
      </c>
      <c r="I153" s="32"/>
      <c r="J153" s="32"/>
      <c r="K153" s="32">
        <f>SUM(H153:J153)</f>
        <v>1383.5</v>
      </c>
      <c r="L153" s="32"/>
      <c r="M153" s="32"/>
      <c r="N153" s="32">
        <f>SUM(K153:M153)</f>
        <v>1383.5</v>
      </c>
      <c r="O153" s="32"/>
      <c r="P153" s="252">
        <f>SUM(N153:O153)</f>
        <v>1383.5</v>
      </c>
      <c r="Q153" s="32">
        <v>1383.5</v>
      </c>
      <c r="R153" s="32"/>
      <c r="S153" s="32">
        <f>SUM(Q153:R153)</f>
        <v>1383.5</v>
      </c>
      <c r="T153" s="32"/>
      <c r="U153" s="32">
        <f>SUM(S153:T153)</f>
        <v>1383.5</v>
      </c>
      <c r="V153" s="32"/>
      <c r="W153" s="32">
        <f>SUM(U153:V153)</f>
        <v>1383.5</v>
      </c>
      <c r="X153" s="32">
        <v>1383.5</v>
      </c>
      <c r="Y153" s="32"/>
      <c r="Z153" s="32">
        <f>SUM(X153:Y153)</f>
        <v>1383.5</v>
      </c>
      <c r="AA153" s="32"/>
      <c r="AB153" s="32">
        <f>SUM(Z153:AA153)</f>
        <v>1383.5</v>
      </c>
      <c r="AC153" s="32"/>
      <c r="AD153" s="32">
        <f>SUM(AB153:AC153)</f>
        <v>1383.5</v>
      </c>
    </row>
    <row r="154" spans="1:30" ht="15.75" outlineLevel="7" x14ac:dyDescent="0.2">
      <c r="A154" s="22" t="s">
        <v>354</v>
      </c>
      <c r="B154" s="22" t="s">
        <v>345</v>
      </c>
      <c r="C154" s="22" t="s">
        <v>737</v>
      </c>
      <c r="D154" s="22"/>
      <c r="E154" s="40" t="s">
        <v>738</v>
      </c>
      <c r="F154" s="32"/>
      <c r="G154" s="32"/>
      <c r="H154" s="32"/>
      <c r="I154" s="36">
        <f t="shared" si="224"/>
        <v>0</v>
      </c>
      <c r="J154" s="36">
        <f t="shared" si="224"/>
        <v>15374.36822</v>
      </c>
      <c r="K154" s="36">
        <f t="shared" si="224"/>
        <v>15374.36822</v>
      </c>
      <c r="L154" s="36">
        <f t="shared" si="224"/>
        <v>0</v>
      </c>
      <c r="M154" s="36">
        <f t="shared" si="224"/>
        <v>2827.5610000000001</v>
      </c>
      <c r="N154" s="36">
        <f t="shared" si="224"/>
        <v>18201.929220000002</v>
      </c>
      <c r="O154" s="36">
        <f t="shared" si="224"/>
        <v>0</v>
      </c>
      <c r="P154" s="253">
        <f t="shared" si="224"/>
        <v>18201.929220000002</v>
      </c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ht="15.75" outlineLevel="7" x14ac:dyDescent="0.2">
      <c r="A155" s="41" t="s">
        <v>354</v>
      </c>
      <c r="B155" s="41" t="s">
        <v>345</v>
      </c>
      <c r="C155" s="41" t="s">
        <v>737</v>
      </c>
      <c r="D155" s="41" t="s">
        <v>41</v>
      </c>
      <c r="E155" s="42" t="s">
        <v>42</v>
      </c>
      <c r="F155" s="32"/>
      <c r="G155" s="32"/>
      <c r="H155" s="32"/>
      <c r="I155" s="32"/>
      <c r="J155" s="32">
        <f>10000+5374.36822</f>
        <v>15374.36822</v>
      </c>
      <c r="K155" s="32">
        <f>SUM(H155:J155)</f>
        <v>15374.36822</v>
      </c>
      <c r="L155" s="32"/>
      <c r="M155" s="32">
        <v>2827.5610000000001</v>
      </c>
      <c r="N155" s="32">
        <f>SUM(K155:M155)</f>
        <v>18201.929220000002</v>
      </c>
      <c r="O155" s="32"/>
      <c r="P155" s="252">
        <f>SUM(N155:O155)</f>
        <v>18201.929220000002</v>
      </c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ht="31.5" outlineLevel="7" x14ac:dyDescent="0.2">
      <c r="A156" s="22" t="s">
        <v>354</v>
      </c>
      <c r="B156" s="22" t="s">
        <v>345</v>
      </c>
      <c r="C156" s="22" t="s">
        <v>504</v>
      </c>
      <c r="D156" s="22"/>
      <c r="E156" s="40" t="s">
        <v>505</v>
      </c>
      <c r="F156" s="36">
        <f t="shared" ref="F156:AD156" si="226">F157</f>
        <v>1218.5</v>
      </c>
      <c r="G156" s="36">
        <f t="shared" si="226"/>
        <v>0</v>
      </c>
      <c r="H156" s="36">
        <f t="shared" si="226"/>
        <v>1218.5</v>
      </c>
      <c r="I156" s="36">
        <f t="shared" si="226"/>
        <v>0</v>
      </c>
      <c r="J156" s="36">
        <f t="shared" si="226"/>
        <v>0</v>
      </c>
      <c r="K156" s="36">
        <f t="shared" si="226"/>
        <v>1218.5</v>
      </c>
      <c r="L156" s="36">
        <f t="shared" si="226"/>
        <v>0</v>
      </c>
      <c r="M156" s="36">
        <f t="shared" si="226"/>
        <v>0</v>
      </c>
      <c r="N156" s="36">
        <f t="shared" si="226"/>
        <v>1218.5</v>
      </c>
      <c r="O156" s="36">
        <f t="shared" si="226"/>
        <v>0</v>
      </c>
      <c r="P156" s="253">
        <f t="shared" si="226"/>
        <v>1218.5</v>
      </c>
      <c r="Q156" s="36">
        <f t="shared" si="226"/>
        <v>1252.2</v>
      </c>
      <c r="R156" s="36">
        <f t="shared" si="226"/>
        <v>0</v>
      </c>
      <c r="S156" s="36">
        <f t="shared" si="226"/>
        <v>1252.2</v>
      </c>
      <c r="T156" s="36">
        <f t="shared" si="226"/>
        <v>0</v>
      </c>
      <c r="U156" s="36">
        <f t="shared" si="226"/>
        <v>1252.2</v>
      </c>
      <c r="V156" s="36">
        <f t="shared" si="226"/>
        <v>0</v>
      </c>
      <c r="W156" s="36">
        <f t="shared" si="226"/>
        <v>1252.2</v>
      </c>
      <c r="X156" s="36">
        <f t="shared" si="226"/>
        <v>1252.2</v>
      </c>
      <c r="Y156" s="36">
        <f t="shared" si="226"/>
        <v>0</v>
      </c>
      <c r="Z156" s="36">
        <f t="shared" si="226"/>
        <v>1252.2</v>
      </c>
      <c r="AA156" s="36">
        <f t="shared" si="226"/>
        <v>0</v>
      </c>
      <c r="AB156" s="36">
        <f t="shared" si="226"/>
        <v>1252.2</v>
      </c>
      <c r="AC156" s="36">
        <f t="shared" si="226"/>
        <v>0</v>
      </c>
      <c r="AD156" s="36">
        <f t="shared" si="226"/>
        <v>1252.2</v>
      </c>
    </row>
    <row r="157" spans="1:30" ht="15.75" outlineLevel="7" x14ac:dyDescent="0.2">
      <c r="A157" s="41" t="s">
        <v>354</v>
      </c>
      <c r="B157" s="41" t="s">
        <v>345</v>
      </c>
      <c r="C157" s="41" t="s">
        <v>504</v>
      </c>
      <c r="D157" s="41" t="s">
        <v>41</v>
      </c>
      <c r="E157" s="42" t="s">
        <v>42</v>
      </c>
      <c r="F157" s="32">
        <v>1218.5</v>
      </c>
      <c r="G157" s="32"/>
      <c r="H157" s="32">
        <f>SUM(F157:G157)</f>
        <v>1218.5</v>
      </c>
      <c r="I157" s="32"/>
      <c r="J157" s="32"/>
      <c r="K157" s="32">
        <f>SUM(H157:J157)</f>
        <v>1218.5</v>
      </c>
      <c r="L157" s="32"/>
      <c r="M157" s="32"/>
      <c r="N157" s="32">
        <f>SUM(K157:M157)</f>
        <v>1218.5</v>
      </c>
      <c r="O157" s="32"/>
      <c r="P157" s="252">
        <f>SUM(N157:O157)</f>
        <v>1218.5</v>
      </c>
      <c r="Q157" s="34">
        <v>1252.2</v>
      </c>
      <c r="R157" s="32"/>
      <c r="S157" s="32">
        <f>SUM(Q157:R157)</f>
        <v>1252.2</v>
      </c>
      <c r="T157" s="32"/>
      <c r="U157" s="32">
        <f>SUM(S157:T157)</f>
        <v>1252.2</v>
      </c>
      <c r="V157" s="32"/>
      <c r="W157" s="32">
        <f>SUM(U157:V157)</f>
        <v>1252.2</v>
      </c>
      <c r="X157" s="34">
        <v>1252.2</v>
      </c>
      <c r="Y157" s="32"/>
      <c r="Z157" s="32">
        <f>SUM(X157:Y157)</f>
        <v>1252.2</v>
      </c>
      <c r="AA157" s="32"/>
      <c r="AB157" s="32">
        <f>SUM(Z157:AA157)</f>
        <v>1252.2</v>
      </c>
      <c r="AC157" s="32"/>
      <c r="AD157" s="32">
        <f>SUM(AB157:AC157)</f>
        <v>1252.2</v>
      </c>
    </row>
    <row r="158" spans="1:30" ht="15.75" outlineLevel="7" x14ac:dyDescent="0.2">
      <c r="A158" s="22" t="s">
        <v>354</v>
      </c>
      <c r="B158" s="22" t="s">
        <v>345</v>
      </c>
      <c r="C158" s="22" t="s">
        <v>506</v>
      </c>
      <c r="D158" s="22"/>
      <c r="E158" s="40" t="s">
        <v>507</v>
      </c>
      <c r="F158" s="36">
        <f t="shared" ref="F158:AD158" si="227">F159</f>
        <v>5082</v>
      </c>
      <c r="G158" s="36">
        <f t="shared" si="227"/>
        <v>0</v>
      </c>
      <c r="H158" s="36">
        <f t="shared" si="227"/>
        <v>5082</v>
      </c>
      <c r="I158" s="36">
        <f t="shared" si="227"/>
        <v>0</v>
      </c>
      <c r="J158" s="36">
        <f t="shared" si="227"/>
        <v>0</v>
      </c>
      <c r="K158" s="36">
        <f t="shared" si="227"/>
        <v>5082</v>
      </c>
      <c r="L158" s="36">
        <f t="shared" si="227"/>
        <v>0</v>
      </c>
      <c r="M158" s="36">
        <f t="shared" si="227"/>
        <v>0</v>
      </c>
      <c r="N158" s="36">
        <f t="shared" si="227"/>
        <v>5082</v>
      </c>
      <c r="O158" s="36">
        <f t="shared" si="227"/>
        <v>0</v>
      </c>
      <c r="P158" s="253">
        <f t="shared" si="227"/>
        <v>5082</v>
      </c>
      <c r="Q158" s="36">
        <f t="shared" si="227"/>
        <v>5238.3</v>
      </c>
      <c r="R158" s="36">
        <f t="shared" si="227"/>
        <v>0</v>
      </c>
      <c r="S158" s="36">
        <f t="shared" si="227"/>
        <v>5238.3</v>
      </c>
      <c r="T158" s="36">
        <f t="shared" si="227"/>
        <v>0</v>
      </c>
      <c r="U158" s="36">
        <f t="shared" si="227"/>
        <v>5238.3</v>
      </c>
      <c r="V158" s="36">
        <f t="shared" si="227"/>
        <v>0</v>
      </c>
      <c r="W158" s="36">
        <f t="shared" si="227"/>
        <v>5238.3</v>
      </c>
      <c r="X158" s="36">
        <f t="shared" si="227"/>
        <v>5238.3</v>
      </c>
      <c r="Y158" s="36">
        <f t="shared" si="227"/>
        <v>0</v>
      </c>
      <c r="Z158" s="36">
        <f t="shared" si="227"/>
        <v>5238.3</v>
      </c>
      <c r="AA158" s="36">
        <f t="shared" si="227"/>
        <v>0</v>
      </c>
      <c r="AB158" s="36">
        <f t="shared" si="227"/>
        <v>5238.3</v>
      </c>
      <c r="AC158" s="36">
        <f t="shared" si="227"/>
        <v>0</v>
      </c>
      <c r="AD158" s="36">
        <f t="shared" si="227"/>
        <v>5238.3</v>
      </c>
    </row>
    <row r="159" spans="1:30" ht="31.5" outlineLevel="7" x14ac:dyDescent="0.2">
      <c r="A159" s="41" t="s">
        <v>354</v>
      </c>
      <c r="B159" s="41" t="s">
        <v>345</v>
      </c>
      <c r="C159" s="41" t="s">
        <v>506</v>
      </c>
      <c r="D159" s="41" t="s">
        <v>3</v>
      </c>
      <c r="E159" s="42" t="s">
        <v>4</v>
      </c>
      <c r="F159" s="32">
        <v>5082</v>
      </c>
      <c r="G159" s="32"/>
      <c r="H159" s="32">
        <f>SUM(F159:G159)</f>
        <v>5082</v>
      </c>
      <c r="I159" s="32"/>
      <c r="J159" s="32"/>
      <c r="K159" s="32">
        <f>SUM(H159:J159)</f>
        <v>5082</v>
      </c>
      <c r="L159" s="32"/>
      <c r="M159" s="32"/>
      <c r="N159" s="32">
        <f>SUM(K159:M159)</f>
        <v>5082</v>
      </c>
      <c r="O159" s="32"/>
      <c r="P159" s="252">
        <f>SUM(N159:O159)</f>
        <v>5082</v>
      </c>
      <c r="Q159" s="34">
        <v>5238.3</v>
      </c>
      <c r="R159" s="32"/>
      <c r="S159" s="32">
        <f>SUM(Q159:R159)</f>
        <v>5238.3</v>
      </c>
      <c r="T159" s="32"/>
      <c r="U159" s="32">
        <f>SUM(S159:T159)</f>
        <v>5238.3</v>
      </c>
      <c r="V159" s="32"/>
      <c r="W159" s="32">
        <f>SUM(U159:V159)</f>
        <v>5238.3</v>
      </c>
      <c r="X159" s="34">
        <v>5238.3</v>
      </c>
      <c r="Y159" s="32"/>
      <c r="Z159" s="32">
        <f>SUM(X159:Y159)</f>
        <v>5238.3</v>
      </c>
      <c r="AA159" s="32"/>
      <c r="AB159" s="32">
        <f>SUM(Z159:AA159)</f>
        <v>5238.3</v>
      </c>
      <c r="AC159" s="32"/>
      <c r="AD159" s="32">
        <f>SUM(AB159:AC159)</f>
        <v>5238.3</v>
      </c>
    </row>
    <row r="160" spans="1:30" ht="31.5" outlineLevel="4" x14ac:dyDescent="0.2">
      <c r="A160" s="22" t="s">
        <v>354</v>
      </c>
      <c r="B160" s="22" t="s">
        <v>345</v>
      </c>
      <c r="C160" s="22" t="s">
        <v>54</v>
      </c>
      <c r="D160" s="22"/>
      <c r="E160" s="40" t="s">
        <v>55</v>
      </c>
      <c r="F160" s="36">
        <f t="shared" ref="F160:AB160" si="228">F161+F163+F165</f>
        <v>66599.3</v>
      </c>
      <c r="G160" s="36">
        <f t="shared" si="228"/>
        <v>0</v>
      </c>
      <c r="H160" s="36">
        <f t="shared" si="228"/>
        <v>66599.3</v>
      </c>
      <c r="I160" s="36">
        <f t="shared" si="228"/>
        <v>0</v>
      </c>
      <c r="J160" s="36">
        <f t="shared" si="228"/>
        <v>0</v>
      </c>
      <c r="K160" s="36">
        <f t="shared" si="228"/>
        <v>66599.3</v>
      </c>
      <c r="L160" s="36">
        <f t="shared" si="228"/>
        <v>0</v>
      </c>
      <c r="M160" s="36">
        <f t="shared" si="228"/>
        <v>600</v>
      </c>
      <c r="N160" s="36">
        <f t="shared" si="228"/>
        <v>67199.3</v>
      </c>
      <c r="O160" s="36">
        <f t="shared" ref="O160:P160" si="229">O161+O163+O165</f>
        <v>0</v>
      </c>
      <c r="P160" s="253">
        <f t="shared" si="229"/>
        <v>67199.3</v>
      </c>
      <c r="Q160" s="36">
        <f t="shared" si="228"/>
        <v>66599.3</v>
      </c>
      <c r="R160" s="36">
        <f t="shared" si="228"/>
        <v>0</v>
      </c>
      <c r="S160" s="36">
        <f t="shared" si="228"/>
        <v>66599.3</v>
      </c>
      <c r="T160" s="36">
        <f t="shared" si="228"/>
        <v>0</v>
      </c>
      <c r="U160" s="36">
        <f t="shared" si="228"/>
        <v>66599.3</v>
      </c>
      <c r="V160" s="36">
        <f t="shared" ref="V160:W160" si="230">V161+V163+V165</f>
        <v>0</v>
      </c>
      <c r="W160" s="36">
        <f t="shared" si="230"/>
        <v>66599.3</v>
      </c>
      <c r="X160" s="36">
        <f t="shared" si="228"/>
        <v>66599.3</v>
      </c>
      <c r="Y160" s="36">
        <f t="shared" si="228"/>
        <v>0</v>
      </c>
      <c r="Z160" s="36">
        <f t="shared" si="228"/>
        <v>66599.3</v>
      </c>
      <c r="AA160" s="36">
        <f t="shared" si="228"/>
        <v>0</v>
      </c>
      <c r="AB160" s="36">
        <f t="shared" si="228"/>
        <v>66599.3</v>
      </c>
      <c r="AC160" s="36">
        <f t="shared" ref="AC160:AD160" si="231">AC161+AC163+AC165</f>
        <v>0</v>
      </c>
      <c r="AD160" s="36">
        <f t="shared" si="231"/>
        <v>66599.3</v>
      </c>
    </row>
    <row r="161" spans="1:30" ht="15.75" outlineLevel="5" x14ac:dyDescent="0.2">
      <c r="A161" s="22" t="s">
        <v>354</v>
      </c>
      <c r="B161" s="22" t="s">
        <v>345</v>
      </c>
      <c r="C161" s="22" t="s">
        <v>56</v>
      </c>
      <c r="D161" s="22"/>
      <c r="E161" s="40" t="s">
        <v>57</v>
      </c>
      <c r="F161" s="36">
        <f t="shared" ref="F161:AD161" si="232">F162</f>
        <v>65868.3</v>
      </c>
      <c r="G161" s="36">
        <f t="shared" si="232"/>
        <v>0</v>
      </c>
      <c r="H161" s="36">
        <f t="shared" si="232"/>
        <v>65868.3</v>
      </c>
      <c r="I161" s="36">
        <f t="shared" si="232"/>
        <v>0</v>
      </c>
      <c r="J161" s="36">
        <f t="shared" si="232"/>
        <v>0</v>
      </c>
      <c r="K161" s="36">
        <f t="shared" si="232"/>
        <v>65868.3</v>
      </c>
      <c r="L161" s="36">
        <f t="shared" si="232"/>
        <v>0</v>
      </c>
      <c r="M161" s="36">
        <f t="shared" si="232"/>
        <v>600</v>
      </c>
      <c r="N161" s="36">
        <f t="shared" si="232"/>
        <v>66468.3</v>
      </c>
      <c r="O161" s="36">
        <f t="shared" si="232"/>
        <v>0</v>
      </c>
      <c r="P161" s="253">
        <f t="shared" si="232"/>
        <v>66468.3</v>
      </c>
      <c r="Q161" s="36">
        <f t="shared" si="232"/>
        <v>65868.3</v>
      </c>
      <c r="R161" s="36">
        <f t="shared" si="232"/>
        <v>0</v>
      </c>
      <c r="S161" s="36">
        <f t="shared" si="232"/>
        <v>65868.3</v>
      </c>
      <c r="T161" s="36">
        <f t="shared" si="232"/>
        <v>0</v>
      </c>
      <c r="U161" s="36">
        <f t="shared" si="232"/>
        <v>65868.3</v>
      </c>
      <c r="V161" s="36">
        <f t="shared" si="232"/>
        <v>0</v>
      </c>
      <c r="W161" s="36">
        <f t="shared" si="232"/>
        <v>65868.3</v>
      </c>
      <c r="X161" s="36">
        <f t="shared" si="232"/>
        <v>65868.3</v>
      </c>
      <c r="Y161" s="36">
        <f t="shared" si="232"/>
        <v>0</v>
      </c>
      <c r="Z161" s="36">
        <f t="shared" si="232"/>
        <v>65868.3</v>
      </c>
      <c r="AA161" s="36">
        <f t="shared" si="232"/>
        <v>0</v>
      </c>
      <c r="AB161" s="36">
        <f t="shared" si="232"/>
        <v>65868.3</v>
      </c>
      <c r="AC161" s="36">
        <f t="shared" si="232"/>
        <v>0</v>
      </c>
      <c r="AD161" s="36">
        <f t="shared" si="232"/>
        <v>65868.3</v>
      </c>
    </row>
    <row r="162" spans="1:30" ht="15.75" outlineLevel="7" x14ac:dyDescent="0.2">
      <c r="A162" s="41" t="s">
        <v>354</v>
      </c>
      <c r="B162" s="41" t="s">
        <v>345</v>
      </c>
      <c r="C162" s="41" t="s">
        <v>56</v>
      </c>
      <c r="D162" s="41" t="s">
        <v>41</v>
      </c>
      <c r="E162" s="42" t="s">
        <v>42</v>
      </c>
      <c r="F162" s="32">
        <f>61368.3+4500</f>
        <v>65868.3</v>
      </c>
      <c r="G162" s="32"/>
      <c r="H162" s="32">
        <f>SUM(F162:G162)</f>
        <v>65868.3</v>
      </c>
      <c r="I162" s="32"/>
      <c r="J162" s="32"/>
      <c r="K162" s="32">
        <f>SUM(H162:J162)</f>
        <v>65868.3</v>
      </c>
      <c r="L162" s="32"/>
      <c r="M162" s="32">
        <v>600</v>
      </c>
      <c r="N162" s="32">
        <f>SUM(K162:M162)</f>
        <v>66468.3</v>
      </c>
      <c r="O162" s="32"/>
      <c r="P162" s="252">
        <f>SUM(N162:O162)</f>
        <v>66468.3</v>
      </c>
      <c r="Q162" s="34">
        <f>61368.3+4500</f>
        <v>65868.3</v>
      </c>
      <c r="R162" s="32"/>
      <c r="S162" s="32">
        <f>SUM(Q162:R162)</f>
        <v>65868.3</v>
      </c>
      <c r="T162" s="32"/>
      <c r="U162" s="32">
        <f>SUM(S162:T162)</f>
        <v>65868.3</v>
      </c>
      <c r="V162" s="32"/>
      <c r="W162" s="32">
        <f>SUM(U162:V162)</f>
        <v>65868.3</v>
      </c>
      <c r="X162" s="34">
        <f>61368.3+4500</f>
        <v>65868.3</v>
      </c>
      <c r="Y162" s="32"/>
      <c r="Z162" s="32">
        <f>SUM(X162:Y162)</f>
        <v>65868.3</v>
      </c>
      <c r="AA162" s="32"/>
      <c r="AB162" s="32">
        <f>SUM(Z162:AA162)</f>
        <v>65868.3</v>
      </c>
      <c r="AC162" s="32"/>
      <c r="AD162" s="32">
        <f>SUM(AB162:AC162)</f>
        <v>65868.3</v>
      </c>
    </row>
    <row r="163" spans="1:30" ht="15.75" outlineLevel="5" x14ac:dyDescent="0.2">
      <c r="A163" s="22" t="s">
        <v>354</v>
      </c>
      <c r="B163" s="22" t="s">
        <v>345</v>
      </c>
      <c r="C163" s="22" t="s">
        <v>58</v>
      </c>
      <c r="D163" s="22"/>
      <c r="E163" s="40" t="s">
        <v>9</v>
      </c>
      <c r="F163" s="36">
        <f t="shared" ref="F163:AD163" si="233">F164</f>
        <v>450</v>
      </c>
      <c r="G163" s="36">
        <f t="shared" si="233"/>
        <v>0</v>
      </c>
      <c r="H163" s="36">
        <f t="shared" si="233"/>
        <v>450</v>
      </c>
      <c r="I163" s="36">
        <f t="shared" si="233"/>
        <v>0</v>
      </c>
      <c r="J163" s="36">
        <f t="shared" si="233"/>
        <v>0</v>
      </c>
      <c r="K163" s="36">
        <f t="shared" si="233"/>
        <v>450</v>
      </c>
      <c r="L163" s="36">
        <f t="shared" si="233"/>
        <v>0</v>
      </c>
      <c r="M163" s="36">
        <f t="shared" si="233"/>
        <v>0</v>
      </c>
      <c r="N163" s="36">
        <f t="shared" si="233"/>
        <v>450</v>
      </c>
      <c r="O163" s="36">
        <f t="shared" si="233"/>
        <v>0</v>
      </c>
      <c r="P163" s="253">
        <f t="shared" si="233"/>
        <v>450</v>
      </c>
      <c r="Q163" s="36">
        <f t="shared" si="233"/>
        <v>450</v>
      </c>
      <c r="R163" s="36">
        <f t="shared" si="233"/>
        <v>0</v>
      </c>
      <c r="S163" s="36">
        <f t="shared" si="233"/>
        <v>450</v>
      </c>
      <c r="T163" s="36">
        <f t="shared" si="233"/>
        <v>0</v>
      </c>
      <c r="U163" s="36">
        <f t="shared" si="233"/>
        <v>450</v>
      </c>
      <c r="V163" s="36">
        <f t="shared" si="233"/>
        <v>0</v>
      </c>
      <c r="W163" s="36">
        <f t="shared" si="233"/>
        <v>450</v>
      </c>
      <c r="X163" s="36">
        <f t="shared" si="233"/>
        <v>450</v>
      </c>
      <c r="Y163" s="36">
        <f t="shared" si="233"/>
        <v>0</v>
      </c>
      <c r="Z163" s="36">
        <f t="shared" si="233"/>
        <v>450</v>
      </c>
      <c r="AA163" s="36">
        <f t="shared" si="233"/>
        <v>0</v>
      </c>
      <c r="AB163" s="36">
        <f t="shared" si="233"/>
        <v>450</v>
      </c>
      <c r="AC163" s="36">
        <f t="shared" si="233"/>
        <v>0</v>
      </c>
      <c r="AD163" s="36">
        <f t="shared" si="233"/>
        <v>450</v>
      </c>
    </row>
    <row r="164" spans="1:30" ht="15.75" outlineLevel="7" x14ac:dyDescent="0.2">
      <c r="A164" s="41" t="s">
        <v>354</v>
      </c>
      <c r="B164" s="41" t="s">
        <v>345</v>
      </c>
      <c r="C164" s="41" t="s">
        <v>58</v>
      </c>
      <c r="D164" s="41" t="s">
        <v>14</v>
      </c>
      <c r="E164" s="42" t="s">
        <v>15</v>
      </c>
      <c r="F164" s="32">
        <v>450</v>
      </c>
      <c r="G164" s="32"/>
      <c r="H164" s="32">
        <f>SUM(F164:G164)</f>
        <v>450</v>
      </c>
      <c r="I164" s="32"/>
      <c r="J164" s="32"/>
      <c r="K164" s="32">
        <f>SUM(H164:J164)</f>
        <v>450</v>
      </c>
      <c r="L164" s="32"/>
      <c r="M164" s="32"/>
      <c r="N164" s="32">
        <f>SUM(K164:M164)</f>
        <v>450</v>
      </c>
      <c r="O164" s="32"/>
      <c r="P164" s="252">
        <f>SUM(N164:O164)</f>
        <v>450</v>
      </c>
      <c r="Q164" s="34">
        <v>450</v>
      </c>
      <c r="R164" s="32"/>
      <c r="S164" s="32">
        <f>SUM(Q164:R164)</f>
        <v>450</v>
      </c>
      <c r="T164" s="32"/>
      <c r="U164" s="32">
        <f>SUM(S164:T164)</f>
        <v>450</v>
      </c>
      <c r="V164" s="32"/>
      <c r="W164" s="32">
        <f>SUM(U164:V164)</f>
        <v>450</v>
      </c>
      <c r="X164" s="34">
        <v>450</v>
      </c>
      <c r="Y164" s="32"/>
      <c r="Z164" s="32">
        <f>SUM(X164:Y164)</f>
        <v>450</v>
      </c>
      <c r="AA164" s="32"/>
      <c r="AB164" s="32">
        <f>SUM(Z164:AA164)</f>
        <v>450</v>
      </c>
      <c r="AC164" s="32"/>
      <c r="AD164" s="32">
        <f>SUM(AB164:AC164)</f>
        <v>450</v>
      </c>
    </row>
    <row r="165" spans="1:30" ht="15.75" outlineLevel="5" x14ac:dyDescent="0.2">
      <c r="A165" s="22" t="s">
        <v>354</v>
      </c>
      <c r="B165" s="22" t="s">
        <v>345</v>
      </c>
      <c r="C165" s="22" t="s">
        <v>59</v>
      </c>
      <c r="D165" s="22"/>
      <c r="E165" s="40" t="s">
        <v>60</v>
      </c>
      <c r="F165" s="36">
        <f t="shared" ref="F165:AD165" si="234">F166</f>
        <v>281</v>
      </c>
      <c r="G165" s="36">
        <f t="shared" si="234"/>
        <v>0</v>
      </c>
      <c r="H165" s="36">
        <f t="shared" si="234"/>
        <v>281</v>
      </c>
      <c r="I165" s="36">
        <f t="shared" si="234"/>
        <v>0</v>
      </c>
      <c r="J165" s="36">
        <f t="shared" si="234"/>
        <v>0</v>
      </c>
      <c r="K165" s="36">
        <f t="shared" si="234"/>
        <v>281</v>
      </c>
      <c r="L165" s="36">
        <f t="shared" si="234"/>
        <v>0</v>
      </c>
      <c r="M165" s="36">
        <f t="shared" si="234"/>
        <v>0</v>
      </c>
      <c r="N165" s="36">
        <f t="shared" si="234"/>
        <v>281</v>
      </c>
      <c r="O165" s="36">
        <f t="shared" si="234"/>
        <v>0</v>
      </c>
      <c r="P165" s="253">
        <f t="shared" si="234"/>
        <v>281</v>
      </c>
      <c r="Q165" s="36">
        <f t="shared" si="234"/>
        <v>281</v>
      </c>
      <c r="R165" s="36">
        <f t="shared" si="234"/>
        <v>0</v>
      </c>
      <c r="S165" s="36">
        <f t="shared" si="234"/>
        <v>281</v>
      </c>
      <c r="T165" s="36">
        <f t="shared" si="234"/>
        <v>0</v>
      </c>
      <c r="U165" s="36">
        <f t="shared" si="234"/>
        <v>281</v>
      </c>
      <c r="V165" s="36">
        <f t="shared" si="234"/>
        <v>0</v>
      </c>
      <c r="W165" s="36">
        <f t="shared" si="234"/>
        <v>281</v>
      </c>
      <c r="X165" s="36">
        <f t="shared" si="234"/>
        <v>281</v>
      </c>
      <c r="Y165" s="36">
        <f t="shared" si="234"/>
        <v>0</v>
      </c>
      <c r="Z165" s="36">
        <f t="shared" si="234"/>
        <v>281</v>
      </c>
      <c r="AA165" s="36">
        <f t="shared" si="234"/>
        <v>0</v>
      </c>
      <c r="AB165" s="36">
        <f t="shared" si="234"/>
        <v>281</v>
      </c>
      <c r="AC165" s="36">
        <f t="shared" si="234"/>
        <v>0</v>
      </c>
      <c r="AD165" s="36">
        <f t="shared" si="234"/>
        <v>281</v>
      </c>
    </row>
    <row r="166" spans="1:30" ht="15.75" outlineLevel="7" x14ac:dyDescent="0.2">
      <c r="A166" s="41" t="s">
        <v>354</v>
      </c>
      <c r="B166" s="41" t="s">
        <v>345</v>
      </c>
      <c r="C166" s="41" t="s">
        <v>59</v>
      </c>
      <c r="D166" s="41" t="s">
        <v>6</v>
      </c>
      <c r="E166" s="42" t="s">
        <v>7</v>
      </c>
      <c r="F166" s="32">
        <v>281</v>
      </c>
      <c r="G166" s="32"/>
      <c r="H166" s="32">
        <f>SUM(F166:G166)</f>
        <v>281</v>
      </c>
      <c r="I166" s="32"/>
      <c r="J166" s="32"/>
      <c r="K166" s="32">
        <f>SUM(H166:J166)</f>
        <v>281</v>
      </c>
      <c r="L166" s="32"/>
      <c r="M166" s="32"/>
      <c r="N166" s="32">
        <f>SUM(K166:M166)</f>
        <v>281</v>
      </c>
      <c r="O166" s="32"/>
      <c r="P166" s="252">
        <f>SUM(N166:O166)</f>
        <v>281</v>
      </c>
      <c r="Q166" s="34">
        <v>281</v>
      </c>
      <c r="R166" s="32"/>
      <c r="S166" s="32">
        <f>SUM(Q166:R166)</f>
        <v>281</v>
      </c>
      <c r="T166" s="32"/>
      <c r="U166" s="32">
        <f>SUM(S166:T166)</f>
        <v>281</v>
      </c>
      <c r="V166" s="32"/>
      <c r="W166" s="32">
        <f>SUM(U166:V166)</f>
        <v>281</v>
      </c>
      <c r="X166" s="34">
        <v>281</v>
      </c>
      <c r="Y166" s="32"/>
      <c r="Z166" s="32">
        <f>SUM(X166:Y166)</f>
        <v>281</v>
      </c>
      <c r="AA166" s="32"/>
      <c r="AB166" s="32">
        <f>SUM(Z166:AA166)</f>
        <v>281</v>
      </c>
      <c r="AC166" s="32"/>
      <c r="AD166" s="32">
        <f>SUM(AB166:AC166)</f>
        <v>281</v>
      </c>
    </row>
    <row r="167" spans="1:30" ht="31.5" outlineLevel="2" x14ac:dyDescent="0.2">
      <c r="A167" s="22" t="s">
        <v>354</v>
      </c>
      <c r="B167" s="22" t="s">
        <v>345</v>
      </c>
      <c r="C167" s="22" t="s">
        <v>10</v>
      </c>
      <c r="D167" s="22"/>
      <c r="E167" s="40" t="s">
        <v>11</v>
      </c>
      <c r="F167" s="36">
        <f>F168+F170</f>
        <v>193342.5</v>
      </c>
      <c r="G167" s="36">
        <f t="shared" ref="G167:N167" si="235">G168+G170</f>
        <v>-192981.12766999999</v>
      </c>
      <c r="H167" s="36">
        <f t="shared" si="235"/>
        <v>361.3723300000056</v>
      </c>
      <c r="I167" s="36">
        <f t="shared" si="235"/>
        <v>0</v>
      </c>
      <c r="J167" s="36">
        <f t="shared" si="235"/>
        <v>0</v>
      </c>
      <c r="K167" s="36">
        <f t="shared" si="235"/>
        <v>361.3723300000056</v>
      </c>
      <c r="L167" s="36">
        <f t="shared" si="235"/>
        <v>0</v>
      </c>
      <c r="M167" s="36">
        <f t="shared" si="235"/>
        <v>0</v>
      </c>
      <c r="N167" s="36">
        <f t="shared" si="235"/>
        <v>361.3723300000056</v>
      </c>
      <c r="O167" s="36">
        <f t="shared" ref="O167:P167" si="236">O168+O170</f>
        <v>0</v>
      </c>
      <c r="P167" s="253">
        <f t="shared" si="236"/>
        <v>361.3723300000056</v>
      </c>
      <c r="Q167" s="36"/>
      <c r="R167" s="36">
        <f t="shared" ref="R167:T167" si="237">R168+R170</f>
        <v>0</v>
      </c>
      <c r="S167" s="36"/>
      <c r="T167" s="36">
        <f t="shared" si="237"/>
        <v>0</v>
      </c>
      <c r="U167" s="36"/>
      <c r="V167" s="36">
        <f t="shared" ref="V167" si="238">V168+V170</f>
        <v>0</v>
      </c>
      <c r="W167" s="36"/>
      <c r="X167" s="36"/>
      <c r="Y167" s="36">
        <f t="shared" ref="Y167:AA167" si="239">Y168+Y170</f>
        <v>0</v>
      </c>
      <c r="Z167" s="36"/>
      <c r="AA167" s="36">
        <f t="shared" si="239"/>
        <v>0</v>
      </c>
      <c r="AB167" s="36"/>
      <c r="AC167" s="36">
        <f t="shared" ref="AC167" si="240">AC168+AC170</f>
        <v>0</v>
      </c>
      <c r="AD167" s="36"/>
    </row>
    <row r="168" spans="1:30" ht="31.5" outlineLevel="7" x14ac:dyDescent="0.2">
      <c r="A168" s="22" t="s">
        <v>354</v>
      </c>
      <c r="B168" s="22" t="s">
        <v>345</v>
      </c>
      <c r="C168" s="22" t="s">
        <v>334</v>
      </c>
      <c r="D168" s="22"/>
      <c r="E168" s="40" t="s">
        <v>626</v>
      </c>
      <c r="F168" s="36">
        <f>F169</f>
        <v>48342.5</v>
      </c>
      <c r="G168" s="36">
        <f t="shared" ref="G168:P168" si="241">G169</f>
        <v>-48247.71946</v>
      </c>
      <c r="H168" s="36">
        <f t="shared" si="241"/>
        <v>94.780539999999746</v>
      </c>
      <c r="I168" s="36">
        <f t="shared" si="241"/>
        <v>0</v>
      </c>
      <c r="J168" s="36">
        <f t="shared" si="241"/>
        <v>0</v>
      </c>
      <c r="K168" s="36">
        <f t="shared" si="241"/>
        <v>94.780539999999746</v>
      </c>
      <c r="L168" s="36">
        <f t="shared" si="241"/>
        <v>0</v>
      </c>
      <c r="M168" s="36">
        <f t="shared" si="241"/>
        <v>0</v>
      </c>
      <c r="N168" s="36">
        <f t="shared" si="241"/>
        <v>94.780539999999746</v>
      </c>
      <c r="O168" s="36">
        <f t="shared" si="241"/>
        <v>0</v>
      </c>
      <c r="P168" s="253">
        <f t="shared" si="241"/>
        <v>94.780539999999746</v>
      </c>
      <c r="Q168" s="36"/>
      <c r="R168" s="36">
        <f t="shared" ref="R168:V168" si="242">R169</f>
        <v>0</v>
      </c>
      <c r="S168" s="36"/>
      <c r="T168" s="36">
        <f t="shared" si="242"/>
        <v>0</v>
      </c>
      <c r="U168" s="36"/>
      <c r="V168" s="36">
        <f t="shared" si="242"/>
        <v>0</v>
      </c>
      <c r="W168" s="36"/>
      <c r="X168" s="36"/>
      <c r="Y168" s="36">
        <f t="shared" ref="Y168:AC168" si="243">Y169</f>
        <v>0</v>
      </c>
      <c r="Z168" s="36"/>
      <c r="AA168" s="36">
        <f t="shared" si="243"/>
        <v>0</v>
      </c>
      <c r="AB168" s="36"/>
      <c r="AC168" s="36">
        <f t="shared" si="243"/>
        <v>0</v>
      </c>
      <c r="AD168" s="36"/>
    </row>
    <row r="169" spans="1:30" ht="15.75" outlineLevel="7" x14ac:dyDescent="0.2">
      <c r="A169" s="41" t="s">
        <v>354</v>
      </c>
      <c r="B169" s="41" t="s">
        <v>345</v>
      </c>
      <c r="C169" s="41" t="s">
        <v>334</v>
      </c>
      <c r="D169" s="41" t="s">
        <v>14</v>
      </c>
      <c r="E169" s="42" t="s">
        <v>15</v>
      </c>
      <c r="F169" s="32">
        <v>48342.5</v>
      </c>
      <c r="G169" s="33">
        <f>-4256.875-3708.17622-1113.54904-21409.2025-7500-3250-7010+0.0833</f>
        <v>-48247.71946</v>
      </c>
      <c r="H169" s="33">
        <f>SUM(F169:G169)</f>
        <v>94.780539999999746</v>
      </c>
      <c r="I169" s="33"/>
      <c r="J169" s="33"/>
      <c r="K169" s="33">
        <f>SUM(H169:J169)</f>
        <v>94.780539999999746</v>
      </c>
      <c r="L169" s="33"/>
      <c r="M169" s="33"/>
      <c r="N169" s="33">
        <f>SUM(K169:M169)</f>
        <v>94.780539999999746</v>
      </c>
      <c r="O169" s="33"/>
      <c r="P169" s="254">
        <f>SUM(N169:O169)</f>
        <v>94.780539999999746</v>
      </c>
      <c r="Q169" s="34"/>
      <c r="R169" s="32"/>
      <c r="S169" s="32"/>
      <c r="T169" s="32"/>
      <c r="U169" s="32"/>
      <c r="V169" s="32"/>
      <c r="W169" s="32"/>
      <c r="X169" s="34"/>
      <c r="Y169" s="32"/>
      <c r="Z169" s="32"/>
      <c r="AA169" s="32"/>
      <c r="AB169" s="32"/>
      <c r="AC169" s="32"/>
      <c r="AD169" s="32"/>
    </row>
    <row r="170" spans="1:30" ht="31.5" outlineLevel="7" x14ac:dyDescent="0.2">
      <c r="A170" s="22" t="s">
        <v>354</v>
      </c>
      <c r="B170" s="22" t="s">
        <v>345</v>
      </c>
      <c r="C170" s="22" t="s">
        <v>334</v>
      </c>
      <c r="D170" s="22"/>
      <c r="E170" s="40" t="s">
        <v>629</v>
      </c>
      <c r="F170" s="36">
        <f>F171</f>
        <v>145000</v>
      </c>
      <c r="G170" s="36">
        <f t="shared" ref="G170:P170" si="244">G171</f>
        <v>-144733.40820999999</v>
      </c>
      <c r="H170" s="36">
        <f t="shared" si="244"/>
        <v>266.59179000000586</v>
      </c>
      <c r="I170" s="36">
        <f t="shared" si="244"/>
        <v>0</v>
      </c>
      <c r="J170" s="36">
        <f t="shared" si="244"/>
        <v>0</v>
      </c>
      <c r="K170" s="36">
        <f t="shared" si="244"/>
        <v>266.59179000000586</v>
      </c>
      <c r="L170" s="36">
        <f t="shared" si="244"/>
        <v>0</v>
      </c>
      <c r="M170" s="36">
        <f t="shared" si="244"/>
        <v>0</v>
      </c>
      <c r="N170" s="36">
        <f t="shared" si="244"/>
        <v>266.59179000000586</v>
      </c>
      <c r="O170" s="36">
        <f t="shared" si="244"/>
        <v>0</v>
      </c>
      <c r="P170" s="253">
        <f t="shared" si="244"/>
        <v>266.59179000000586</v>
      </c>
      <c r="Q170" s="36"/>
      <c r="R170" s="36">
        <f t="shared" ref="R170:V170" si="245">R171</f>
        <v>0</v>
      </c>
      <c r="S170" s="36"/>
      <c r="T170" s="36">
        <f t="shared" si="245"/>
        <v>0</v>
      </c>
      <c r="U170" s="36"/>
      <c r="V170" s="36">
        <f t="shared" si="245"/>
        <v>0</v>
      </c>
      <c r="W170" s="36"/>
      <c r="X170" s="36"/>
      <c r="Y170" s="36">
        <f t="shared" ref="Y170:AC170" si="246">Y171</f>
        <v>0</v>
      </c>
      <c r="Z170" s="36"/>
      <c r="AA170" s="36">
        <f t="shared" si="246"/>
        <v>0</v>
      </c>
      <c r="AB170" s="36"/>
      <c r="AC170" s="36">
        <f t="shared" si="246"/>
        <v>0</v>
      </c>
      <c r="AD170" s="36"/>
    </row>
    <row r="171" spans="1:30" ht="15.75" outlineLevel="7" x14ac:dyDescent="0.2">
      <c r="A171" s="41" t="s">
        <v>354</v>
      </c>
      <c r="B171" s="41" t="s">
        <v>345</v>
      </c>
      <c r="C171" s="41" t="s">
        <v>334</v>
      </c>
      <c r="D171" s="41" t="s">
        <v>14</v>
      </c>
      <c r="E171" s="42" t="s">
        <v>15</v>
      </c>
      <c r="F171" s="32">
        <v>145000</v>
      </c>
      <c r="G171" s="33">
        <f>-12770.62498-11124.52864-3340.64709-64227.6075-22500-9750-21020</f>
        <v>-144733.40820999999</v>
      </c>
      <c r="H171" s="33">
        <f>SUM(F171:G171)</f>
        <v>266.59179000000586</v>
      </c>
      <c r="I171" s="33"/>
      <c r="J171" s="33"/>
      <c r="K171" s="33">
        <f>SUM(H171:J171)</f>
        <v>266.59179000000586</v>
      </c>
      <c r="L171" s="33"/>
      <c r="M171" s="33"/>
      <c r="N171" s="33">
        <f>SUM(K171:M171)</f>
        <v>266.59179000000586</v>
      </c>
      <c r="O171" s="33"/>
      <c r="P171" s="254">
        <f>SUM(N171:O171)</f>
        <v>266.59179000000586</v>
      </c>
      <c r="Q171" s="34"/>
      <c r="R171" s="32"/>
      <c r="S171" s="32"/>
      <c r="T171" s="32"/>
      <c r="U171" s="32"/>
      <c r="V171" s="32"/>
      <c r="W171" s="32"/>
      <c r="X171" s="34"/>
      <c r="Y171" s="32"/>
      <c r="Z171" s="32"/>
      <c r="AA171" s="32"/>
      <c r="AB171" s="32"/>
      <c r="AC171" s="32"/>
      <c r="AD171" s="32"/>
    </row>
    <row r="172" spans="1:30" s="91" customFormat="1" ht="15.75" outlineLevel="7" x14ac:dyDescent="0.2">
      <c r="A172" s="87" t="s">
        <v>354</v>
      </c>
      <c r="B172" s="87" t="s">
        <v>361</v>
      </c>
      <c r="C172" s="88"/>
      <c r="D172" s="88"/>
      <c r="E172" s="89" t="s">
        <v>362</v>
      </c>
      <c r="F172" s="90">
        <f t="shared" ref="F172:AB172" si="247">F173+F185+F200</f>
        <v>62681.100000000006</v>
      </c>
      <c r="G172" s="90">
        <f t="shared" si="247"/>
        <v>0</v>
      </c>
      <c r="H172" s="90">
        <f t="shared" si="247"/>
        <v>62681.100000000006</v>
      </c>
      <c r="I172" s="90">
        <f t="shared" si="247"/>
        <v>0</v>
      </c>
      <c r="J172" s="90">
        <f t="shared" si="247"/>
        <v>8601.0472000000009</v>
      </c>
      <c r="K172" s="90">
        <f t="shared" si="247"/>
        <v>71282.147200000007</v>
      </c>
      <c r="L172" s="90">
        <f t="shared" si="247"/>
        <v>0</v>
      </c>
      <c r="M172" s="90">
        <f t="shared" si="247"/>
        <v>9446.2000000000007</v>
      </c>
      <c r="N172" s="90">
        <f t="shared" si="247"/>
        <v>80728.347200000004</v>
      </c>
      <c r="O172" s="90">
        <f t="shared" ref="O172:P172" si="248">O173+O185+O200</f>
        <v>0</v>
      </c>
      <c r="P172" s="256">
        <f t="shared" si="248"/>
        <v>80728.347200000004</v>
      </c>
      <c r="Q172" s="90">
        <f t="shared" si="247"/>
        <v>72802.899999999994</v>
      </c>
      <c r="R172" s="90">
        <f t="shared" si="247"/>
        <v>0</v>
      </c>
      <c r="S172" s="90">
        <f t="shared" si="247"/>
        <v>72802.899999999994</v>
      </c>
      <c r="T172" s="90">
        <f t="shared" si="247"/>
        <v>0</v>
      </c>
      <c r="U172" s="90">
        <f t="shared" si="247"/>
        <v>72802.899999999994</v>
      </c>
      <c r="V172" s="90">
        <f t="shared" ref="V172:W172" si="249">V173+V185+V200</f>
        <v>0</v>
      </c>
      <c r="W172" s="90">
        <f t="shared" si="249"/>
        <v>72802.899999999994</v>
      </c>
      <c r="X172" s="90">
        <f t="shared" si="247"/>
        <v>64436</v>
      </c>
      <c r="Y172" s="90">
        <f t="shared" si="247"/>
        <v>0</v>
      </c>
      <c r="Z172" s="90">
        <f t="shared" si="247"/>
        <v>64436</v>
      </c>
      <c r="AA172" s="90">
        <f t="shared" si="247"/>
        <v>0</v>
      </c>
      <c r="AB172" s="90">
        <f t="shared" si="247"/>
        <v>64436</v>
      </c>
      <c r="AC172" s="90">
        <f t="shared" ref="AC172:AD172" si="250">AC173+AC185+AC200</f>
        <v>0</v>
      </c>
      <c r="AD172" s="90">
        <f t="shared" si="250"/>
        <v>64436</v>
      </c>
    </row>
    <row r="173" spans="1:30" ht="15.75" outlineLevel="1" x14ac:dyDescent="0.2">
      <c r="A173" s="22" t="s">
        <v>354</v>
      </c>
      <c r="B173" s="22" t="s">
        <v>363</v>
      </c>
      <c r="C173" s="22"/>
      <c r="D173" s="22"/>
      <c r="E173" s="40" t="s">
        <v>364</v>
      </c>
      <c r="F173" s="36">
        <f t="shared" ref="F173:AD173" si="251">F174</f>
        <v>27421.100000000002</v>
      </c>
      <c r="G173" s="36">
        <f t="shared" si="251"/>
        <v>0</v>
      </c>
      <c r="H173" s="36">
        <f t="shared" si="251"/>
        <v>27421.100000000002</v>
      </c>
      <c r="I173" s="36">
        <f t="shared" si="251"/>
        <v>0</v>
      </c>
      <c r="J173" s="36">
        <f t="shared" si="251"/>
        <v>608.21879999999999</v>
      </c>
      <c r="K173" s="36">
        <f t="shared" si="251"/>
        <v>28029.318800000001</v>
      </c>
      <c r="L173" s="36">
        <f t="shared" si="251"/>
        <v>0</v>
      </c>
      <c r="M173" s="36">
        <f t="shared" si="251"/>
        <v>9446.2000000000007</v>
      </c>
      <c r="N173" s="36">
        <f t="shared" si="251"/>
        <v>37475.518800000005</v>
      </c>
      <c r="O173" s="36">
        <f t="shared" si="251"/>
        <v>0</v>
      </c>
      <c r="P173" s="253">
        <f t="shared" si="251"/>
        <v>37475.518800000005</v>
      </c>
      <c r="Q173" s="36">
        <f t="shared" si="251"/>
        <v>35542.799999999996</v>
      </c>
      <c r="R173" s="36">
        <f t="shared" si="251"/>
        <v>0</v>
      </c>
      <c r="S173" s="36">
        <f t="shared" si="251"/>
        <v>35542.799999999996</v>
      </c>
      <c r="T173" s="36">
        <f t="shared" si="251"/>
        <v>0</v>
      </c>
      <c r="U173" s="36">
        <f t="shared" si="251"/>
        <v>35542.799999999996</v>
      </c>
      <c r="V173" s="36">
        <f t="shared" si="251"/>
        <v>0</v>
      </c>
      <c r="W173" s="36">
        <f t="shared" si="251"/>
        <v>35542.799999999996</v>
      </c>
      <c r="X173" s="36">
        <f t="shared" si="251"/>
        <v>27175.9</v>
      </c>
      <c r="Y173" s="36">
        <f t="shared" si="251"/>
        <v>0</v>
      </c>
      <c r="Z173" s="36">
        <f t="shared" si="251"/>
        <v>27175.9</v>
      </c>
      <c r="AA173" s="36">
        <f t="shared" si="251"/>
        <v>0</v>
      </c>
      <c r="AB173" s="36">
        <f t="shared" si="251"/>
        <v>27175.9</v>
      </c>
      <c r="AC173" s="36">
        <f t="shared" si="251"/>
        <v>0</v>
      </c>
      <c r="AD173" s="36">
        <f t="shared" si="251"/>
        <v>27175.9</v>
      </c>
    </row>
    <row r="174" spans="1:30" ht="31.5" outlineLevel="2" x14ac:dyDescent="0.2">
      <c r="A174" s="22" t="s">
        <v>354</v>
      </c>
      <c r="B174" s="22" t="s">
        <v>363</v>
      </c>
      <c r="C174" s="22" t="s">
        <v>31</v>
      </c>
      <c r="D174" s="22"/>
      <c r="E174" s="40" t="s">
        <v>641</v>
      </c>
      <c r="F174" s="36">
        <f>F175+F179</f>
        <v>27421.100000000002</v>
      </c>
      <c r="G174" s="36">
        <f t="shared" ref="G174:N174" si="252">G175+G179</f>
        <v>0</v>
      </c>
      <c r="H174" s="36">
        <f t="shared" si="252"/>
        <v>27421.100000000002</v>
      </c>
      <c r="I174" s="36">
        <f t="shared" si="252"/>
        <v>0</v>
      </c>
      <c r="J174" s="36">
        <f t="shared" si="252"/>
        <v>608.21879999999999</v>
      </c>
      <c r="K174" s="36">
        <f t="shared" si="252"/>
        <v>28029.318800000001</v>
      </c>
      <c r="L174" s="36">
        <f t="shared" si="252"/>
        <v>0</v>
      </c>
      <c r="M174" s="36">
        <f t="shared" si="252"/>
        <v>9446.2000000000007</v>
      </c>
      <c r="N174" s="36">
        <f t="shared" si="252"/>
        <v>37475.518800000005</v>
      </c>
      <c r="O174" s="36">
        <f t="shared" ref="O174:P174" si="253">O175+O179</f>
        <v>0</v>
      </c>
      <c r="P174" s="253">
        <f t="shared" si="253"/>
        <v>37475.518800000005</v>
      </c>
      <c r="Q174" s="36">
        <f>Q175+Q179</f>
        <v>35542.799999999996</v>
      </c>
      <c r="R174" s="36">
        <f t="shared" ref="R174:U174" si="254">R175+R179</f>
        <v>0</v>
      </c>
      <c r="S174" s="36">
        <f t="shared" si="254"/>
        <v>35542.799999999996</v>
      </c>
      <c r="T174" s="36">
        <f t="shared" si="254"/>
        <v>0</v>
      </c>
      <c r="U174" s="36">
        <f t="shared" si="254"/>
        <v>35542.799999999996</v>
      </c>
      <c r="V174" s="36">
        <f t="shared" ref="V174:W174" si="255">V175+V179</f>
        <v>0</v>
      </c>
      <c r="W174" s="36">
        <f t="shared" si="255"/>
        <v>35542.799999999996</v>
      </c>
      <c r="X174" s="36">
        <f>X175+X179</f>
        <v>27175.9</v>
      </c>
      <c r="Y174" s="36">
        <f t="shared" ref="Y174:AB174" si="256">Y175+Y179</f>
        <v>0</v>
      </c>
      <c r="Z174" s="36">
        <f t="shared" si="256"/>
        <v>27175.9</v>
      </c>
      <c r="AA174" s="36">
        <f t="shared" si="256"/>
        <v>0</v>
      </c>
      <c r="AB174" s="36">
        <f t="shared" si="256"/>
        <v>27175.9</v>
      </c>
      <c r="AC174" s="36">
        <f t="shared" ref="AC174:AD174" si="257">AC175+AC179</f>
        <v>0</v>
      </c>
      <c r="AD174" s="36">
        <f t="shared" si="257"/>
        <v>27175.9</v>
      </c>
    </row>
    <row r="175" spans="1:30" ht="31.5" outlineLevel="3" x14ac:dyDescent="0.2">
      <c r="A175" s="22" t="s">
        <v>354</v>
      </c>
      <c r="B175" s="22" t="s">
        <v>363</v>
      </c>
      <c r="C175" s="22" t="s">
        <v>61</v>
      </c>
      <c r="D175" s="22"/>
      <c r="E175" s="40" t="s">
        <v>646</v>
      </c>
      <c r="F175" s="36">
        <f t="shared" ref="F175:AC177" si="258">F176</f>
        <v>2195.1999999999998</v>
      </c>
      <c r="G175" s="36">
        <f t="shared" si="258"/>
        <v>0</v>
      </c>
      <c r="H175" s="36">
        <f t="shared" si="258"/>
        <v>2195.1999999999998</v>
      </c>
      <c r="I175" s="36">
        <f t="shared" si="258"/>
        <v>0</v>
      </c>
      <c r="J175" s="36">
        <f t="shared" si="258"/>
        <v>600</v>
      </c>
      <c r="K175" s="36">
        <f t="shared" si="258"/>
        <v>2795.2</v>
      </c>
      <c r="L175" s="36">
        <f t="shared" si="258"/>
        <v>0</v>
      </c>
      <c r="M175" s="36">
        <f t="shared" si="258"/>
        <v>8700</v>
      </c>
      <c r="N175" s="36">
        <f t="shared" si="258"/>
        <v>11495.2</v>
      </c>
      <c r="O175" s="36">
        <f t="shared" si="258"/>
        <v>0</v>
      </c>
      <c r="P175" s="253">
        <f t="shared" si="258"/>
        <v>11495.2</v>
      </c>
      <c r="Q175" s="36">
        <f t="shared" si="258"/>
        <v>2195.1999999999998</v>
      </c>
      <c r="R175" s="36">
        <f t="shared" si="258"/>
        <v>0</v>
      </c>
      <c r="S175" s="36">
        <f t="shared" si="258"/>
        <v>2195.1999999999998</v>
      </c>
      <c r="T175" s="36">
        <f t="shared" si="258"/>
        <v>0</v>
      </c>
      <c r="U175" s="36">
        <f t="shared" si="258"/>
        <v>2195.1999999999998</v>
      </c>
      <c r="V175" s="36">
        <f t="shared" si="258"/>
        <v>0</v>
      </c>
      <c r="W175" s="36">
        <f t="shared" si="258"/>
        <v>2195.1999999999998</v>
      </c>
      <c r="X175" s="36">
        <f t="shared" si="258"/>
        <v>2828.3</v>
      </c>
      <c r="Y175" s="36">
        <f t="shared" si="258"/>
        <v>0</v>
      </c>
      <c r="Z175" s="36">
        <f t="shared" si="258"/>
        <v>2828.3</v>
      </c>
      <c r="AA175" s="36">
        <f t="shared" si="258"/>
        <v>0</v>
      </c>
      <c r="AB175" s="36">
        <f t="shared" si="258"/>
        <v>2828.3</v>
      </c>
      <c r="AC175" s="36">
        <f t="shared" si="258"/>
        <v>0</v>
      </c>
      <c r="AD175" s="36">
        <f t="shared" ref="AC175:AD177" si="259">AD176</f>
        <v>2828.3</v>
      </c>
    </row>
    <row r="176" spans="1:30" ht="31.5" outlineLevel="4" x14ac:dyDescent="0.2">
      <c r="A176" s="22" t="s">
        <v>354</v>
      </c>
      <c r="B176" s="22" t="s">
        <v>363</v>
      </c>
      <c r="C176" s="22" t="s">
        <v>62</v>
      </c>
      <c r="D176" s="22"/>
      <c r="E176" s="40" t="s">
        <v>63</v>
      </c>
      <c r="F176" s="36">
        <f t="shared" si="258"/>
        <v>2195.1999999999998</v>
      </c>
      <c r="G176" s="36">
        <f t="shared" si="258"/>
        <v>0</v>
      </c>
      <c r="H176" s="36">
        <f t="shared" si="258"/>
        <v>2195.1999999999998</v>
      </c>
      <c r="I176" s="36">
        <f t="shared" si="258"/>
        <v>0</v>
      </c>
      <c r="J176" s="36">
        <f t="shared" si="258"/>
        <v>600</v>
      </c>
      <c r="K176" s="36">
        <f t="shared" si="258"/>
        <v>2795.2</v>
      </c>
      <c r="L176" s="36">
        <f t="shared" si="258"/>
        <v>0</v>
      </c>
      <c r="M176" s="36">
        <f t="shared" si="258"/>
        <v>8700</v>
      </c>
      <c r="N176" s="36">
        <f t="shared" si="258"/>
        <v>11495.2</v>
      </c>
      <c r="O176" s="36">
        <f t="shared" si="258"/>
        <v>0</v>
      </c>
      <c r="P176" s="253">
        <f t="shared" si="258"/>
        <v>11495.2</v>
      </c>
      <c r="Q176" s="36">
        <f t="shared" si="258"/>
        <v>2195.1999999999998</v>
      </c>
      <c r="R176" s="36">
        <f t="shared" si="258"/>
        <v>0</v>
      </c>
      <c r="S176" s="36">
        <f t="shared" si="258"/>
        <v>2195.1999999999998</v>
      </c>
      <c r="T176" s="36">
        <f t="shared" si="258"/>
        <v>0</v>
      </c>
      <c r="U176" s="36">
        <f t="shared" si="258"/>
        <v>2195.1999999999998</v>
      </c>
      <c r="V176" s="36">
        <f t="shared" si="258"/>
        <v>0</v>
      </c>
      <c r="W176" s="36">
        <f t="shared" si="258"/>
        <v>2195.1999999999998</v>
      </c>
      <c r="X176" s="36">
        <f t="shared" si="258"/>
        <v>2828.3</v>
      </c>
      <c r="Y176" s="36">
        <f t="shared" si="258"/>
        <v>0</v>
      </c>
      <c r="Z176" s="36">
        <f t="shared" si="258"/>
        <v>2828.3</v>
      </c>
      <c r="AA176" s="36">
        <f t="shared" si="258"/>
        <v>0</v>
      </c>
      <c r="AB176" s="36">
        <f t="shared" si="258"/>
        <v>2828.3</v>
      </c>
      <c r="AC176" s="36">
        <f t="shared" si="259"/>
        <v>0</v>
      </c>
      <c r="AD176" s="36">
        <f t="shared" si="259"/>
        <v>2828.3</v>
      </c>
    </row>
    <row r="177" spans="1:30" ht="15.75" outlineLevel="5" x14ac:dyDescent="0.2">
      <c r="A177" s="22" t="s">
        <v>354</v>
      </c>
      <c r="B177" s="22" t="s">
        <v>363</v>
      </c>
      <c r="C177" s="22" t="s">
        <v>64</v>
      </c>
      <c r="D177" s="22"/>
      <c r="E177" s="40" t="s">
        <v>65</v>
      </c>
      <c r="F177" s="36">
        <f t="shared" si="258"/>
        <v>2195.1999999999998</v>
      </c>
      <c r="G177" s="36">
        <f t="shared" si="258"/>
        <v>0</v>
      </c>
      <c r="H177" s="36">
        <f t="shared" si="258"/>
        <v>2195.1999999999998</v>
      </c>
      <c r="I177" s="36">
        <f t="shared" si="258"/>
        <v>0</v>
      </c>
      <c r="J177" s="36">
        <f t="shared" si="258"/>
        <v>600</v>
      </c>
      <c r="K177" s="36">
        <f t="shared" si="258"/>
        <v>2795.2</v>
      </c>
      <c r="L177" s="36">
        <f t="shared" si="258"/>
        <v>0</v>
      </c>
      <c r="M177" s="36">
        <f t="shared" si="258"/>
        <v>8700</v>
      </c>
      <c r="N177" s="36">
        <f t="shared" si="258"/>
        <v>11495.2</v>
      </c>
      <c r="O177" s="36">
        <f t="shared" si="258"/>
        <v>0</v>
      </c>
      <c r="P177" s="253">
        <f t="shared" si="258"/>
        <v>11495.2</v>
      </c>
      <c r="Q177" s="36">
        <f t="shared" si="258"/>
        <v>2195.1999999999998</v>
      </c>
      <c r="R177" s="36">
        <f t="shared" si="258"/>
        <v>0</v>
      </c>
      <c r="S177" s="36">
        <f t="shared" si="258"/>
        <v>2195.1999999999998</v>
      </c>
      <c r="T177" s="36">
        <f t="shared" si="258"/>
        <v>0</v>
      </c>
      <c r="U177" s="36">
        <f t="shared" si="258"/>
        <v>2195.1999999999998</v>
      </c>
      <c r="V177" s="36">
        <f t="shared" si="258"/>
        <v>0</v>
      </c>
      <c r="W177" s="36">
        <f t="shared" si="258"/>
        <v>2195.1999999999998</v>
      </c>
      <c r="X177" s="36">
        <f t="shared" si="258"/>
        <v>2828.3</v>
      </c>
      <c r="Y177" s="36">
        <f t="shared" si="258"/>
        <v>0</v>
      </c>
      <c r="Z177" s="36">
        <f t="shared" si="258"/>
        <v>2828.3</v>
      </c>
      <c r="AA177" s="36">
        <f t="shared" si="258"/>
        <v>0</v>
      </c>
      <c r="AB177" s="36">
        <f t="shared" si="258"/>
        <v>2828.3</v>
      </c>
      <c r="AC177" s="36">
        <f t="shared" si="259"/>
        <v>0</v>
      </c>
      <c r="AD177" s="36">
        <f t="shared" si="259"/>
        <v>2828.3</v>
      </c>
    </row>
    <row r="178" spans="1:30" ht="15.75" outlineLevel="7" x14ac:dyDescent="0.2">
      <c r="A178" s="41" t="s">
        <v>354</v>
      </c>
      <c r="B178" s="41" t="s">
        <v>363</v>
      </c>
      <c r="C178" s="41" t="s">
        <v>64</v>
      </c>
      <c r="D178" s="41" t="s">
        <v>6</v>
      </c>
      <c r="E178" s="42" t="s">
        <v>7</v>
      </c>
      <c r="F178" s="32">
        <v>2195.1999999999998</v>
      </c>
      <c r="G178" s="32"/>
      <c r="H178" s="32">
        <f>SUM(F178:G178)</f>
        <v>2195.1999999999998</v>
      </c>
      <c r="I178" s="32"/>
      <c r="J178" s="32">
        <v>600</v>
      </c>
      <c r="K178" s="32">
        <f>SUM(H178:J178)</f>
        <v>2795.2</v>
      </c>
      <c r="L178" s="32"/>
      <c r="M178" s="32">
        <v>8700</v>
      </c>
      <c r="N178" s="32">
        <f>SUM(K178:M178)</f>
        <v>11495.2</v>
      </c>
      <c r="O178" s="32"/>
      <c r="P178" s="252">
        <f>SUM(N178:O178)</f>
        <v>11495.2</v>
      </c>
      <c r="Q178" s="34">
        <v>2195.1999999999998</v>
      </c>
      <c r="R178" s="32"/>
      <c r="S178" s="32">
        <f>SUM(Q178:R178)</f>
        <v>2195.1999999999998</v>
      </c>
      <c r="T178" s="32"/>
      <c r="U178" s="32">
        <f>SUM(S178:T178)</f>
        <v>2195.1999999999998</v>
      </c>
      <c r="V178" s="32"/>
      <c r="W178" s="32">
        <f>SUM(U178:V178)</f>
        <v>2195.1999999999998</v>
      </c>
      <c r="X178" s="34">
        <v>2828.3</v>
      </c>
      <c r="Y178" s="32"/>
      <c r="Z178" s="32">
        <f>SUM(X178:Y178)</f>
        <v>2828.3</v>
      </c>
      <c r="AA178" s="32"/>
      <c r="AB178" s="32">
        <f>SUM(Z178:AA178)</f>
        <v>2828.3</v>
      </c>
      <c r="AC178" s="32"/>
      <c r="AD178" s="32">
        <f>SUM(AB178:AC178)</f>
        <v>2828.3</v>
      </c>
    </row>
    <row r="179" spans="1:30" ht="31.5" outlineLevel="3" x14ac:dyDescent="0.2">
      <c r="A179" s="22" t="s">
        <v>354</v>
      </c>
      <c r="B179" s="22" t="s">
        <v>363</v>
      </c>
      <c r="C179" s="22" t="s">
        <v>66</v>
      </c>
      <c r="D179" s="22"/>
      <c r="E179" s="40" t="s">
        <v>649</v>
      </c>
      <c r="F179" s="36">
        <f t="shared" ref="F179:AC180" si="260">F180</f>
        <v>25225.9</v>
      </c>
      <c r="G179" s="36">
        <f t="shared" si="260"/>
        <v>0</v>
      </c>
      <c r="H179" s="36">
        <f t="shared" si="260"/>
        <v>25225.9</v>
      </c>
      <c r="I179" s="36">
        <f t="shared" si="260"/>
        <v>0</v>
      </c>
      <c r="J179" s="36">
        <f t="shared" si="260"/>
        <v>8.2187999999999999</v>
      </c>
      <c r="K179" s="36">
        <f t="shared" si="260"/>
        <v>25234.1188</v>
      </c>
      <c r="L179" s="36">
        <f t="shared" si="260"/>
        <v>0</v>
      </c>
      <c r="M179" s="36">
        <f t="shared" si="260"/>
        <v>746.2</v>
      </c>
      <c r="N179" s="36">
        <f t="shared" si="260"/>
        <v>25980.318800000001</v>
      </c>
      <c r="O179" s="36">
        <f t="shared" si="260"/>
        <v>0</v>
      </c>
      <c r="P179" s="253">
        <f t="shared" si="260"/>
        <v>25980.318800000001</v>
      </c>
      <c r="Q179" s="36">
        <f t="shared" si="260"/>
        <v>33347.599999999999</v>
      </c>
      <c r="R179" s="36">
        <f t="shared" si="260"/>
        <v>0</v>
      </c>
      <c r="S179" s="36">
        <f t="shared" si="260"/>
        <v>33347.599999999999</v>
      </c>
      <c r="T179" s="36">
        <f t="shared" si="260"/>
        <v>0</v>
      </c>
      <c r="U179" s="36">
        <f t="shared" si="260"/>
        <v>33347.599999999999</v>
      </c>
      <c r="V179" s="36">
        <f t="shared" si="260"/>
        <v>0</v>
      </c>
      <c r="W179" s="36">
        <f t="shared" si="260"/>
        <v>33347.599999999999</v>
      </c>
      <c r="X179" s="36">
        <f t="shared" si="260"/>
        <v>24347.600000000002</v>
      </c>
      <c r="Y179" s="36">
        <f t="shared" si="260"/>
        <v>0</v>
      </c>
      <c r="Z179" s="36">
        <f t="shared" si="260"/>
        <v>24347.600000000002</v>
      </c>
      <c r="AA179" s="36">
        <f t="shared" si="260"/>
        <v>0</v>
      </c>
      <c r="AB179" s="36">
        <f t="shared" si="260"/>
        <v>24347.600000000002</v>
      </c>
      <c r="AC179" s="36">
        <f t="shared" si="260"/>
        <v>0</v>
      </c>
      <c r="AD179" s="36">
        <f t="shared" ref="AC179:AD180" si="261">AD180</f>
        <v>24347.600000000002</v>
      </c>
    </row>
    <row r="180" spans="1:30" ht="31.5" outlineLevel="4" x14ac:dyDescent="0.2">
      <c r="A180" s="22" t="s">
        <v>354</v>
      </c>
      <c r="B180" s="22" t="s">
        <v>363</v>
      </c>
      <c r="C180" s="22" t="s">
        <v>67</v>
      </c>
      <c r="D180" s="22"/>
      <c r="E180" s="40" t="s">
        <v>26</v>
      </c>
      <c r="F180" s="36">
        <f t="shared" si="260"/>
        <v>25225.9</v>
      </c>
      <c r="G180" s="36">
        <f t="shared" si="260"/>
        <v>0</v>
      </c>
      <c r="H180" s="36">
        <f t="shared" si="260"/>
        <v>25225.9</v>
      </c>
      <c r="I180" s="36">
        <f t="shared" si="260"/>
        <v>0</v>
      </c>
      <c r="J180" s="36">
        <f t="shared" si="260"/>
        <v>8.2187999999999999</v>
      </c>
      <c r="K180" s="36">
        <f t="shared" si="260"/>
        <v>25234.1188</v>
      </c>
      <c r="L180" s="36">
        <f t="shared" si="260"/>
        <v>0</v>
      </c>
      <c r="M180" s="36">
        <f t="shared" si="260"/>
        <v>746.2</v>
      </c>
      <c r="N180" s="36">
        <f t="shared" si="260"/>
        <v>25980.318800000001</v>
      </c>
      <c r="O180" s="36">
        <f t="shared" si="260"/>
        <v>0</v>
      </c>
      <c r="P180" s="253">
        <f t="shared" si="260"/>
        <v>25980.318800000001</v>
      </c>
      <c r="Q180" s="36">
        <f t="shared" si="260"/>
        <v>33347.599999999999</v>
      </c>
      <c r="R180" s="36">
        <f t="shared" si="260"/>
        <v>0</v>
      </c>
      <c r="S180" s="36">
        <f t="shared" si="260"/>
        <v>33347.599999999999</v>
      </c>
      <c r="T180" s="36">
        <f t="shared" si="260"/>
        <v>0</v>
      </c>
      <c r="U180" s="36">
        <f t="shared" si="260"/>
        <v>33347.599999999999</v>
      </c>
      <c r="V180" s="36">
        <f t="shared" si="260"/>
        <v>0</v>
      </c>
      <c r="W180" s="36">
        <f t="shared" si="260"/>
        <v>33347.599999999999</v>
      </c>
      <c r="X180" s="36">
        <f t="shared" si="260"/>
        <v>24347.600000000002</v>
      </c>
      <c r="Y180" s="36">
        <f t="shared" si="260"/>
        <v>0</v>
      </c>
      <c r="Z180" s="36">
        <f t="shared" si="260"/>
        <v>24347.600000000002</v>
      </c>
      <c r="AA180" s="36">
        <f t="shared" si="260"/>
        <v>0</v>
      </c>
      <c r="AB180" s="36">
        <f t="shared" si="260"/>
        <v>24347.600000000002</v>
      </c>
      <c r="AC180" s="36">
        <f t="shared" si="261"/>
        <v>0</v>
      </c>
      <c r="AD180" s="36">
        <f t="shared" si="261"/>
        <v>24347.600000000002</v>
      </c>
    </row>
    <row r="181" spans="1:30" ht="15.75" outlineLevel="5" x14ac:dyDescent="0.2">
      <c r="A181" s="22" t="s">
        <v>354</v>
      </c>
      <c r="B181" s="22" t="s">
        <v>363</v>
      </c>
      <c r="C181" s="22" t="s">
        <v>68</v>
      </c>
      <c r="D181" s="22"/>
      <c r="E181" s="40" t="s">
        <v>69</v>
      </c>
      <c r="F181" s="36">
        <f t="shared" ref="F181:AB181" si="262">F182+F183+F184</f>
        <v>25225.9</v>
      </c>
      <c r="G181" s="36">
        <f t="shared" si="262"/>
        <v>0</v>
      </c>
      <c r="H181" s="36">
        <f t="shared" si="262"/>
        <v>25225.9</v>
      </c>
      <c r="I181" s="36">
        <f t="shared" si="262"/>
        <v>0</v>
      </c>
      <c r="J181" s="36">
        <f t="shared" si="262"/>
        <v>8.2187999999999999</v>
      </c>
      <c r="K181" s="36">
        <f t="shared" si="262"/>
        <v>25234.1188</v>
      </c>
      <c r="L181" s="36">
        <f t="shared" si="262"/>
        <v>0</v>
      </c>
      <c r="M181" s="36">
        <f t="shared" si="262"/>
        <v>746.2</v>
      </c>
      <c r="N181" s="36">
        <f t="shared" si="262"/>
        <v>25980.318800000001</v>
      </c>
      <c r="O181" s="36">
        <f t="shared" ref="O181:P181" si="263">O182+O183+O184</f>
        <v>0</v>
      </c>
      <c r="P181" s="253">
        <f t="shared" si="263"/>
        <v>25980.318800000001</v>
      </c>
      <c r="Q181" s="36">
        <f t="shared" si="262"/>
        <v>33347.599999999999</v>
      </c>
      <c r="R181" s="36">
        <f t="shared" si="262"/>
        <v>0</v>
      </c>
      <c r="S181" s="36">
        <f t="shared" si="262"/>
        <v>33347.599999999999</v>
      </c>
      <c r="T181" s="36">
        <f t="shared" si="262"/>
        <v>0</v>
      </c>
      <c r="U181" s="36">
        <f t="shared" si="262"/>
        <v>33347.599999999999</v>
      </c>
      <c r="V181" s="36">
        <f t="shared" ref="V181:W181" si="264">V182+V183+V184</f>
        <v>0</v>
      </c>
      <c r="W181" s="36">
        <f t="shared" si="264"/>
        <v>33347.599999999999</v>
      </c>
      <c r="X181" s="36">
        <f t="shared" si="262"/>
        <v>24347.600000000002</v>
      </c>
      <c r="Y181" s="36">
        <f t="shared" si="262"/>
        <v>0</v>
      </c>
      <c r="Z181" s="36">
        <f t="shared" si="262"/>
        <v>24347.600000000002</v>
      </c>
      <c r="AA181" s="36">
        <f t="shared" si="262"/>
        <v>0</v>
      </c>
      <c r="AB181" s="36">
        <f t="shared" si="262"/>
        <v>24347.600000000002</v>
      </c>
      <c r="AC181" s="36">
        <f t="shared" ref="AC181:AD181" si="265">AC182+AC183+AC184</f>
        <v>0</v>
      </c>
      <c r="AD181" s="36">
        <f t="shared" si="265"/>
        <v>24347.600000000002</v>
      </c>
    </row>
    <row r="182" spans="1:30" ht="31.5" outlineLevel="7" x14ac:dyDescent="0.2">
      <c r="A182" s="41" t="s">
        <v>354</v>
      </c>
      <c r="B182" s="41" t="s">
        <v>363</v>
      </c>
      <c r="C182" s="41" t="s">
        <v>68</v>
      </c>
      <c r="D182" s="41" t="s">
        <v>3</v>
      </c>
      <c r="E182" s="42" t="s">
        <v>4</v>
      </c>
      <c r="F182" s="32">
        <v>21874.400000000001</v>
      </c>
      <c r="G182" s="32"/>
      <c r="H182" s="32">
        <f t="shared" ref="H182:H184" si="266">SUM(F182:G182)</f>
        <v>21874.400000000001</v>
      </c>
      <c r="I182" s="32"/>
      <c r="J182" s="32">
        <v>8.2187999999999999</v>
      </c>
      <c r="K182" s="32">
        <f t="shared" ref="K182:K184" si="267">SUM(H182:J182)</f>
        <v>21882.6188</v>
      </c>
      <c r="L182" s="32"/>
      <c r="M182" s="32">
        <v>746.2</v>
      </c>
      <c r="N182" s="32">
        <f t="shared" ref="N182:N184" si="268">SUM(K182:M182)</f>
        <v>22628.818800000001</v>
      </c>
      <c r="O182" s="32"/>
      <c r="P182" s="252">
        <f>SUM(N182:O182)</f>
        <v>22628.818800000001</v>
      </c>
      <c r="Q182" s="34">
        <v>21874.400000000001</v>
      </c>
      <c r="R182" s="32"/>
      <c r="S182" s="32">
        <f t="shared" ref="S182:S184" si="269">SUM(Q182:R182)</f>
        <v>21874.400000000001</v>
      </c>
      <c r="T182" s="32"/>
      <c r="U182" s="32">
        <f t="shared" ref="U182:U184" si="270">SUM(S182:T182)</f>
        <v>21874.400000000001</v>
      </c>
      <c r="V182" s="32"/>
      <c r="W182" s="32">
        <f t="shared" ref="W182:W184" si="271">SUM(U182:V182)</f>
        <v>21874.400000000001</v>
      </c>
      <c r="X182" s="34">
        <v>21874.400000000001</v>
      </c>
      <c r="Y182" s="32"/>
      <c r="Z182" s="32">
        <f t="shared" ref="Z182:Z184" si="272">SUM(X182:Y182)</f>
        <v>21874.400000000001</v>
      </c>
      <c r="AA182" s="32"/>
      <c r="AB182" s="32">
        <f t="shared" ref="AB182:AB184" si="273">SUM(Z182:AA182)</f>
        <v>21874.400000000001</v>
      </c>
      <c r="AC182" s="32"/>
      <c r="AD182" s="32">
        <f t="shared" ref="AD182:AD184" si="274">SUM(AB182:AC182)</f>
        <v>21874.400000000001</v>
      </c>
    </row>
    <row r="183" spans="1:30" ht="15.75" outlineLevel="7" x14ac:dyDescent="0.2">
      <c r="A183" s="41" t="s">
        <v>354</v>
      </c>
      <c r="B183" s="41" t="s">
        <v>363</v>
      </c>
      <c r="C183" s="41" t="s">
        <v>68</v>
      </c>
      <c r="D183" s="41" t="s">
        <v>6</v>
      </c>
      <c r="E183" s="42" t="s">
        <v>7</v>
      </c>
      <c r="F183" s="32">
        <v>3325.1</v>
      </c>
      <c r="G183" s="32"/>
      <c r="H183" s="32">
        <f t="shared" si="266"/>
        <v>3325.1</v>
      </c>
      <c r="I183" s="32"/>
      <c r="J183" s="32"/>
      <c r="K183" s="32">
        <f t="shared" si="267"/>
        <v>3325.1</v>
      </c>
      <c r="L183" s="32"/>
      <c r="M183" s="32"/>
      <c r="N183" s="32">
        <f t="shared" si="268"/>
        <v>3325.1</v>
      </c>
      <c r="O183" s="32"/>
      <c r="P183" s="252">
        <f>SUM(N183:O183)</f>
        <v>3325.1</v>
      </c>
      <c r="Q183" s="34">
        <f>2446.8+9000</f>
        <v>11446.8</v>
      </c>
      <c r="R183" s="32"/>
      <c r="S183" s="32">
        <f t="shared" si="269"/>
        <v>11446.8</v>
      </c>
      <c r="T183" s="32"/>
      <c r="U183" s="32">
        <f t="shared" si="270"/>
        <v>11446.8</v>
      </c>
      <c r="V183" s="32"/>
      <c r="W183" s="32">
        <f t="shared" si="271"/>
        <v>11446.8</v>
      </c>
      <c r="X183" s="34">
        <v>2446.8000000000002</v>
      </c>
      <c r="Y183" s="32"/>
      <c r="Z183" s="32">
        <f t="shared" si="272"/>
        <v>2446.8000000000002</v>
      </c>
      <c r="AA183" s="32"/>
      <c r="AB183" s="32">
        <f t="shared" si="273"/>
        <v>2446.8000000000002</v>
      </c>
      <c r="AC183" s="32"/>
      <c r="AD183" s="32">
        <f t="shared" si="274"/>
        <v>2446.8000000000002</v>
      </c>
    </row>
    <row r="184" spans="1:30" ht="15.75" outlineLevel="7" x14ac:dyDescent="0.2">
      <c r="A184" s="41" t="s">
        <v>354</v>
      </c>
      <c r="B184" s="41" t="s">
        <v>363</v>
      </c>
      <c r="C184" s="41" t="s">
        <v>68</v>
      </c>
      <c r="D184" s="41" t="s">
        <v>14</v>
      </c>
      <c r="E184" s="42" t="s">
        <v>15</v>
      </c>
      <c r="F184" s="32">
        <v>26.4</v>
      </c>
      <c r="G184" s="32"/>
      <c r="H184" s="32">
        <f t="shared" si="266"/>
        <v>26.4</v>
      </c>
      <c r="I184" s="32"/>
      <c r="J184" s="32"/>
      <c r="K184" s="32">
        <f t="shared" si="267"/>
        <v>26.4</v>
      </c>
      <c r="L184" s="32"/>
      <c r="M184" s="32"/>
      <c r="N184" s="32">
        <f t="shared" si="268"/>
        <v>26.4</v>
      </c>
      <c r="O184" s="32"/>
      <c r="P184" s="252">
        <f>SUM(N184:O184)</f>
        <v>26.4</v>
      </c>
      <c r="Q184" s="34">
        <v>26.4</v>
      </c>
      <c r="R184" s="32"/>
      <c r="S184" s="32">
        <f t="shared" si="269"/>
        <v>26.4</v>
      </c>
      <c r="T184" s="32"/>
      <c r="U184" s="32">
        <f t="shared" si="270"/>
        <v>26.4</v>
      </c>
      <c r="V184" s="32"/>
      <c r="W184" s="32">
        <f t="shared" si="271"/>
        <v>26.4</v>
      </c>
      <c r="X184" s="34">
        <v>26.4</v>
      </c>
      <c r="Y184" s="32"/>
      <c r="Z184" s="32">
        <f t="shared" si="272"/>
        <v>26.4</v>
      </c>
      <c r="AA184" s="32"/>
      <c r="AB184" s="32">
        <f t="shared" si="273"/>
        <v>26.4</v>
      </c>
      <c r="AC184" s="32"/>
      <c r="AD184" s="32">
        <f t="shared" si="274"/>
        <v>26.4</v>
      </c>
    </row>
    <row r="185" spans="1:30" ht="31.5" outlineLevel="1" x14ac:dyDescent="0.2">
      <c r="A185" s="22" t="s">
        <v>354</v>
      </c>
      <c r="B185" s="22" t="s">
        <v>365</v>
      </c>
      <c r="C185" s="22"/>
      <c r="D185" s="22"/>
      <c r="E185" s="40" t="s">
        <v>366</v>
      </c>
      <c r="F185" s="36">
        <f t="shared" ref="F185:AD185" si="275">F186</f>
        <v>31896.800000000003</v>
      </c>
      <c r="G185" s="36">
        <f t="shared" si="275"/>
        <v>0</v>
      </c>
      <c r="H185" s="36">
        <f t="shared" si="275"/>
        <v>31896.800000000003</v>
      </c>
      <c r="I185" s="36">
        <f t="shared" si="275"/>
        <v>0</v>
      </c>
      <c r="J185" s="36">
        <f t="shared" si="275"/>
        <v>2835.8283999999999</v>
      </c>
      <c r="K185" s="36">
        <f t="shared" si="275"/>
        <v>34732.628400000001</v>
      </c>
      <c r="L185" s="36">
        <f t="shared" si="275"/>
        <v>0</v>
      </c>
      <c r="M185" s="36">
        <f t="shared" si="275"/>
        <v>0</v>
      </c>
      <c r="N185" s="36">
        <f t="shared" si="275"/>
        <v>34732.628400000001</v>
      </c>
      <c r="O185" s="36">
        <f t="shared" si="275"/>
        <v>0</v>
      </c>
      <c r="P185" s="253">
        <f t="shared" si="275"/>
        <v>34732.628400000001</v>
      </c>
      <c r="Q185" s="36">
        <f t="shared" si="275"/>
        <v>33896.9</v>
      </c>
      <c r="R185" s="36">
        <f t="shared" si="275"/>
        <v>0</v>
      </c>
      <c r="S185" s="36">
        <f t="shared" si="275"/>
        <v>33896.9</v>
      </c>
      <c r="T185" s="36">
        <f t="shared" si="275"/>
        <v>0</v>
      </c>
      <c r="U185" s="36">
        <f t="shared" si="275"/>
        <v>33896.9</v>
      </c>
      <c r="V185" s="36">
        <f t="shared" si="275"/>
        <v>0</v>
      </c>
      <c r="W185" s="36">
        <f t="shared" si="275"/>
        <v>33896.9</v>
      </c>
      <c r="X185" s="36">
        <f t="shared" si="275"/>
        <v>33896.9</v>
      </c>
      <c r="Y185" s="36">
        <f t="shared" si="275"/>
        <v>0</v>
      </c>
      <c r="Z185" s="36">
        <f t="shared" si="275"/>
        <v>33896.9</v>
      </c>
      <c r="AA185" s="36">
        <f t="shared" si="275"/>
        <v>0</v>
      </c>
      <c r="AB185" s="36">
        <f t="shared" si="275"/>
        <v>33896.9</v>
      </c>
      <c r="AC185" s="36">
        <f t="shared" si="275"/>
        <v>0</v>
      </c>
      <c r="AD185" s="36">
        <f t="shared" si="275"/>
        <v>33896.9</v>
      </c>
    </row>
    <row r="186" spans="1:30" ht="31.5" outlineLevel="2" x14ac:dyDescent="0.2">
      <c r="A186" s="22" t="s">
        <v>354</v>
      </c>
      <c r="B186" s="22" t="s">
        <v>365</v>
      </c>
      <c r="C186" s="22" t="s">
        <v>31</v>
      </c>
      <c r="D186" s="22"/>
      <c r="E186" s="40" t="s">
        <v>641</v>
      </c>
      <c r="F186" s="36">
        <f t="shared" ref="F186:AB186" si="276">F187+F194</f>
        <v>31896.800000000003</v>
      </c>
      <c r="G186" s="36">
        <f t="shared" si="276"/>
        <v>0</v>
      </c>
      <c r="H186" s="36">
        <f t="shared" si="276"/>
        <v>31896.800000000003</v>
      </c>
      <c r="I186" s="36">
        <f t="shared" si="276"/>
        <v>0</v>
      </c>
      <c r="J186" s="36">
        <f t="shared" si="276"/>
        <v>2835.8283999999999</v>
      </c>
      <c r="K186" s="36">
        <f t="shared" si="276"/>
        <v>34732.628400000001</v>
      </c>
      <c r="L186" s="36">
        <f t="shared" si="276"/>
        <v>0</v>
      </c>
      <c r="M186" s="36">
        <f t="shared" si="276"/>
        <v>0</v>
      </c>
      <c r="N186" s="36">
        <f t="shared" si="276"/>
        <v>34732.628400000001</v>
      </c>
      <c r="O186" s="36">
        <f t="shared" ref="O186:P186" si="277">O187+O194</f>
        <v>0</v>
      </c>
      <c r="P186" s="253">
        <f t="shared" si="277"/>
        <v>34732.628400000001</v>
      </c>
      <c r="Q186" s="36">
        <f t="shared" si="276"/>
        <v>33896.9</v>
      </c>
      <c r="R186" s="36">
        <f t="shared" si="276"/>
        <v>0</v>
      </c>
      <c r="S186" s="36">
        <f t="shared" si="276"/>
        <v>33896.9</v>
      </c>
      <c r="T186" s="36">
        <f t="shared" si="276"/>
        <v>0</v>
      </c>
      <c r="U186" s="36">
        <f t="shared" si="276"/>
        <v>33896.9</v>
      </c>
      <c r="V186" s="36">
        <f t="shared" ref="V186:W186" si="278">V187+V194</f>
        <v>0</v>
      </c>
      <c r="W186" s="36">
        <f t="shared" si="278"/>
        <v>33896.9</v>
      </c>
      <c r="X186" s="36">
        <f t="shared" si="276"/>
        <v>33896.9</v>
      </c>
      <c r="Y186" s="36">
        <f t="shared" si="276"/>
        <v>0</v>
      </c>
      <c r="Z186" s="36">
        <f t="shared" si="276"/>
        <v>33896.9</v>
      </c>
      <c r="AA186" s="36">
        <f t="shared" si="276"/>
        <v>0</v>
      </c>
      <c r="AB186" s="36">
        <f t="shared" si="276"/>
        <v>33896.9</v>
      </c>
      <c r="AC186" s="36">
        <f t="shared" ref="AC186:AD186" si="279">AC187+AC194</f>
        <v>0</v>
      </c>
      <c r="AD186" s="36">
        <f t="shared" si="279"/>
        <v>33896.9</v>
      </c>
    </row>
    <row r="187" spans="1:30" ht="23.25" customHeight="1" outlineLevel="3" x14ac:dyDescent="0.2">
      <c r="A187" s="22" t="s">
        <v>354</v>
      </c>
      <c r="B187" s="22" t="s">
        <v>365</v>
      </c>
      <c r="C187" s="22" t="s">
        <v>61</v>
      </c>
      <c r="D187" s="22"/>
      <c r="E187" s="40" t="s">
        <v>646</v>
      </c>
      <c r="F187" s="36">
        <f t="shared" ref="F187:AD187" si="280">F188</f>
        <v>20523.600000000002</v>
      </c>
      <c r="G187" s="36">
        <f t="shared" si="280"/>
        <v>0</v>
      </c>
      <c r="H187" s="36">
        <f t="shared" si="280"/>
        <v>20523.600000000002</v>
      </c>
      <c r="I187" s="36">
        <f t="shared" si="280"/>
        <v>0</v>
      </c>
      <c r="J187" s="36">
        <f t="shared" si="280"/>
        <v>2835.8283999999999</v>
      </c>
      <c r="K187" s="36">
        <f t="shared" si="280"/>
        <v>23359.428400000001</v>
      </c>
      <c r="L187" s="36">
        <f t="shared" si="280"/>
        <v>0</v>
      </c>
      <c r="M187" s="36">
        <f t="shared" si="280"/>
        <v>0</v>
      </c>
      <c r="N187" s="36">
        <f t="shared" si="280"/>
        <v>23359.428400000001</v>
      </c>
      <c r="O187" s="36">
        <f t="shared" si="280"/>
        <v>0</v>
      </c>
      <c r="P187" s="253">
        <f t="shared" si="280"/>
        <v>23359.428400000001</v>
      </c>
      <c r="Q187" s="36">
        <f t="shared" si="280"/>
        <v>22523.7</v>
      </c>
      <c r="R187" s="36">
        <f t="shared" si="280"/>
        <v>0</v>
      </c>
      <c r="S187" s="36">
        <f t="shared" si="280"/>
        <v>22523.7</v>
      </c>
      <c r="T187" s="36">
        <f t="shared" si="280"/>
        <v>0</v>
      </c>
      <c r="U187" s="36">
        <f t="shared" si="280"/>
        <v>22523.7</v>
      </c>
      <c r="V187" s="36">
        <f t="shared" si="280"/>
        <v>0</v>
      </c>
      <c r="W187" s="36">
        <f t="shared" si="280"/>
        <v>22523.7</v>
      </c>
      <c r="X187" s="36">
        <f t="shared" si="280"/>
        <v>22523.7</v>
      </c>
      <c r="Y187" s="36">
        <f t="shared" si="280"/>
        <v>0</v>
      </c>
      <c r="Z187" s="36">
        <f t="shared" si="280"/>
        <v>22523.7</v>
      </c>
      <c r="AA187" s="36">
        <f t="shared" si="280"/>
        <v>0</v>
      </c>
      <c r="AB187" s="36">
        <f t="shared" si="280"/>
        <v>22523.7</v>
      </c>
      <c r="AC187" s="36">
        <f t="shared" si="280"/>
        <v>0</v>
      </c>
      <c r="AD187" s="36">
        <f t="shared" si="280"/>
        <v>22523.7</v>
      </c>
    </row>
    <row r="188" spans="1:30" ht="15.75" outlineLevel="4" x14ac:dyDescent="0.2">
      <c r="A188" s="22" t="s">
        <v>354</v>
      </c>
      <c r="B188" s="22" t="s">
        <v>365</v>
      </c>
      <c r="C188" s="22" t="s">
        <v>70</v>
      </c>
      <c r="D188" s="22"/>
      <c r="E188" s="40" t="s">
        <v>71</v>
      </c>
      <c r="F188" s="36">
        <f t="shared" ref="F188:AB188" si="281">F189+F192</f>
        <v>20523.600000000002</v>
      </c>
      <c r="G188" s="36">
        <f t="shared" si="281"/>
        <v>0</v>
      </c>
      <c r="H188" s="36">
        <f t="shared" si="281"/>
        <v>20523.600000000002</v>
      </c>
      <c r="I188" s="36">
        <f t="shared" si="281"/>
        <v>0</v>
      </c>
      <c r="J188" s="36">
        <f t="shared" si="281"/>
        <v>2835.8283999999999</v>
      </c>
      <c r="K188" s="36">
        <f t="shared" si="281"/>
        <v>23359.428400000001</v>
      </c>
      <c r="L188" s="36">
        <f t="shared" si="281"/>
        <v>0</v>
      </c>
      <c r="M188" s="36">
        <f t="shared" si="281"/>
        <v>0</v>
      </c>
      <c r="N188" s="36">
        <f t="shared" si="281"/>
        <v>23359.428400000001</v>
      </c>
      <c r="O188" s="36">
        <f t="shared" ref="O188:P188" si="282">O189+O192</f>
        <v>0</v>
      </c>
      <c r="P188" s="253">
        <f t="shared" si="282"/>
        <v>23359.428400000001</v>
      </c>
      <c r="Q188" s="36">
        <f t="shared" si="281"/>
        <v>22523.7</v>
      </c>
      <c r="R188" s="36">
        <f t="shared" si="281"/>
        <v>0</v>
      </c>
      <c r="S188" s="36">
        <f t="shared" si="281"/>
        <v>22523.7</v>
      </c>
      <c r="T188" s="36">
        <f t="shared" si="281"/>
        <v>0</v>
      </c>
      <c r="U188" s="36">
        <f t="shared" si="281"/>
        <v>22523.7</v>
      </c>
      <c r="V188" s="36">
        <f t="shared" ref="V188:W188" si="283">V189+V192</f>
        <v>0</v>
      </c>
      <c r="W188" s="36">
        <f t="shared" si="283"/>
        <v>22523.7</v>
      </c>
      <c r="X188" s="36">
        <f t="shared" si="281"/>
        <v>22523.7</v>
      </c>
      <c r="Y188" s="36">
        <f t="shared" si="281"/>
        <v>0</v>
      </c>
      <c r="Z188" s="36">
        <f t="shared" si="281"/>
        <v>22523.7</v>
      </c>
      <c r="AA188" s="36">
        <f t="shared" si="281"/>
        <v>0</v>
      </c>
      <c r="AB188" s="36">
        <f t="shared" si="281"/>
        <v>22523.7</v>
      </c>
      <c r="AC188" s="36">
        <f t="shared" ref="AC188:AD188" si="284">AC189+AC192</f>
        <v>0</v>
      </c>
      <c r="AD188" s="36">
        <f t="shared" si="284"/>
        <v>22523.7</v>
      </c>
    </row>
    <row r="189" spans="1:30" ht="15.75" outlineLevel="5" x14ac:dyDescent="0.2">
      <c r="A189" s="22" t="s">
        <v>354</v>
      </c>
      <c r="B189" s="22" t="s">
        <v>365</v>
      </c>
      <c r="C189" s="22" t="s">
        <v>72</v>
      </c>
      <c r="D189" s="22"/>
      <c r="E189" s="40" t="s">
        <v>73</v>
      </c>
      <c r="F189" s="36">
        <f t="shared" ref="F189:AB189" si="285">F190+F191</f>
        <v>19540.600000000002</v>
      </c>
      <c r="G189" s="36">
        <f t="shared" si="285"/>
        <v>0</v>
      </c>
      <c r="H189" s="36">
        <f t="shared" si="285"/>
        <v>19540.600000000002</v>
      </c>
      <c r="I189" s="36">
        <f t="shared" si="285"/>
        <v>0</v>
      </c>
      <c r="J189" s="36">
        <f t="shared" si="285"/>
        <v>2835.8283999999999</v>
      </c>
      <c r="K189" s="36">
        <f t="shared" si="285"/>
        <v>22376.428400000001</v>
      </c>
      <c r="L189" s="36">
        <f t="shared" si="285"/>
        <v>0</v>
      </c>
      <c r="M189" s="36">
        <f t="shared" si="285"/>
        <v>0</v>
      </c>
      <c r="N189" s="36">
        <f t="shared" si="285"/>
        <v>22376.428400000001</v>
      </c>
      <c r="O189" s="36">
        <f t="shared" ref="O189:P189" si="286">O190+O191</f>
        <v>0</v>
      </c>
      <c r="P189" s="253">
        <f t="shared" si="286"/>
        <v>22376.428400000001</v>
      </c>
      <c r="Q189" s="36">
        <f t="shared" si="285"/>
        <v>19540.600000000002</v>
      </c>
      <c r="R189" s="36">
        <f t="shared" si="285"/>
        <v>0</v>
      </c>
      <c r="S189" s="36">
        <f t="shared" si="285"/>
        <v>19540.600000000002</v>
      </c>
      <c r="T189" s="36">
        <f t="shared" si="285"/>
        <v>0</v>
      </c>
      <c r="U189" s="36">
        <f t="shared" si="285"/>
        <v>19540.600000000002</v>
      </c>
      <c r="V189" s="36">
        <f t="shared" ref="V189:W189" si="287">V190+V191</f>
        <v>0</v>
      </c>
      <c r="W189" s="36">
        <f t="shared" si="287"/>
        <v>19540.600000000002</v>
      </c>
      <c r="X189" s="36">
        <f t="shared" si="285"/>
        <v>19540.600000000002</v>
      </c>
      <c r="Y189" s="36">
        <f t="shared" si="285"/>
        <v>0</v>
      </c>
      <c r="Z189" s="36">
        <f t="shared" si="285"/>
        <v>19540.600000000002</v>
      </c>
      <c r="AA189" s="36">
        <f t="shared" si="285"/>
        <v>0</v>
      </c>
      <c r="AB189" s="36">
        <f t="shared" si="285"/>
        <v>19540.600000000002</v>
      </c>
      <c r="AC189" s="36">
        <f t="shared" ref="AC189:AD189" si="288">AC190+AC191</f>
        <v>0</v>
      </c>
      <c r="AD189" s="36">
        <f t="shared" si="288"/>
        <v>19540.600000000002</v>
      </c>
    </row>
    <row r="190" spans="1:30" ht="15.75" outlineLevel="7" x14ac:dyDescent="0.2">
      <c r="A190" s="41" t="s">
        <v>354</v>
      </c>
      <c r="B190" s="41" t="s">
        <v>365</v>
      </c>
      <c r="C190" s="41" t="s">
        <v>72</v>
      </c>
      <c r="D190" s="41" t="s">
        <v>6</v>
      </c>
      <c r="E190" s="42" t="s">
        <v>7</v>
      </c>
      <c r="F190" s="32">
        <v>226.9</v>
      </c>
      <c r="G190" s="32"/>
      <c r="H190" s="32">
        <f t="shared" ref="H190:H191" si="289">SUM(F190:G190)</f>
        <v>226.9</v>
      </c>
      <c r="I190" s="32"/>
      <c r="J190" s="32"/>
      <c r="K190" s="32">
        <f t="shared" ref="K190:K191" si="290">SUM(H190:J190)</f>
        <v>226.9</v>
      </c>
      <c r="L190" s="32"/>
      <c r="M190" s="32"/>
      <c r="N190" s="32">
        <f t="shared" ref="N190:N191" si="291">SUM(K190:M190)</f>
        <v>226.9</v>
      </c>
      <c r="O190" s="32"/>
      <c r="P190" s="252">
        <f>SUM(N190:O190)</f>
        <v>226.9</v>
      </c>
      <c r="Q190" s="34">
        <v>226.9</v>
      </c>
      <c r="R190" s="32"/>
      <c r="S190" s="32">
        <f t="shared" ref="S190:S191" si="292">SUM(Q190:R190)</f>
        <v>226.9</v>
      </c>
      <c r="T190" s="32"/>
      <c r="U190" s="32">
        <f t="shared" ref="U190:U191" si="293">SUM(S190:T190)</f>
        <v>226.9</v>
      </c>
      <c r="V190" s="32"/>
      <c r="W190" s="32">
        <f t="shared" ref="W190:W191" si="294">SUM(U190:V190)</f>
        <v>226.9</v>
      </c>
      <c r="X190" s="34">
        <v>226.9</v>
      </c>
      <c r="Y190" s="32"/>
      <c r="Z190" s="32">
        <f t="shared" ref="Z190:Z191" si="295">SUM(X190:Y190)</f>
        <v>226.9</v>
      </c>
      <c r="AA190" s="32"/>
      <c r="AB190" s="32">
        <f t="shared" ref="AB190:AB191" si="296">SUM(Z190:AA190)</f>
        <v>226.9</v>
      </c>
      <c r="AC190" s="32"/>
      <c r="AD190" s="32">
        <f t="shared" ref="AD190:AD191" si="297">SUM(AB190:AC190)</f>
        <v>226.9</v>
      </c>
    </row>
    <row r="191" spans="1:30" ht="15.75" outlineLevel="7" x14ac:dyDescent="0.2">
      <c r="A191" s="41" t="s">
        <v>354</v>
      </c>
      <c r="B191" s="41" t="s">
        <v>365</v>
      </c>
      <c r="C191" s="41" t="s">
        <v>72</v>
      </c>
      <c r="D191" s="41" t="s">
        <v>41</v>
      </c>
      <c r="E191" s="42" t="s">
        <v>42</v>
      </c>
      <c r="F191" s="32">
        <v>19313.7</v>
      </c>
      <c r="G191" s="32"/>
      <c r="H191" s="32">
        <f t="shared" si="289"/>
        <v>19313.7</v>
      </c>
      <c r="I191" s="32"/>
      <c r="J191" s="32">
        <v>2835.8283999999999</v>
      </c>
      <c r="K191" s="32">
        <f t="shared" si="290"/>
        <v>22149.528399999999</v>
      </c>
      <c r="L191" s="32"/>
      <c r="M191" s="32"/>
      <c r="N191" s="32">
        <f t="shared" si="291"/>
        <v>22149.528399999999</v>
      </c>
      <c r="O191" s="32"/>
      <c r="P191" s="252">
        <f>SUM(N191:O191)</f>
        <v>22149.528399999999</v>
      </c>
      <c r="Q191" s="34">
        <v>19313.7</v>
      </c>
      <c r="R191" s="32"/>
      <c r="S191" s="32">
        <f t="shared" si="292"/>
        <v>19313.7</v>
      </c>
      <c r="T191" s="32"/>
      <c r="U191" s="32">
        <f t="shared" si="293"/>
        <v>19313.7</v>
      </c>
      <c r="V191" s="32"/>
      <c r="W191" s="32">
        <f t="shared" si="294"/>
        <v>19313.7</v>
      </c>
      <c r="X191" s="34">
        <v>19313.7</v>
      </c>
      <c r="Y191" s="32"/>
      <c r="Z191" s="32">
        <f t="shared" si="295"/>
        <v>19313.7</v>
      </c>
      <c r="AA191" s="32"/>
      <c r="AB191" s="32">
        <f t="shared" si="296"/>
        <v>19313.7</v>
      </c>
      <c r="AC191" s="32"/>
      <c r="AD191" s="32">
        <f t="shared" si="297"/>
        <v>19313.7</v>
      </c>
    </row>
    <row r="192" spans="1:30" ht="15.75" outlineLevel="5" x14ac:dyDescent="0.2">
      <c r="A192" s="22" t="s">
        <v>354</v>
      </c>
      <c r="B192" s="22" t="s">
        <v>365</v>
      </c>
      <c r="C192" s="22" t="s">
        <v>74</v>
      </c>
      <c r="D192" s="22"/>
      <c r="E192" s="40" t="s">
        <v>75</v>
      </c>
      <c r="F192" s="36">
        <f t="shared" ref="F192:AD192" si="298">F193</f>
        <v>983</v>
      </c>
      <c r="G192" s="36">
        <f t="shared" si="298"/>
        <v>0</v>
      </c>
      <c r="H192" s="36">
        <f t="shared" si="298"/>
        <v>983</v>
      </c>
      <c r="I192" s="36">
        <f t="shared" si="298"/>
        <v>0</v>
      </c>
      <c r="J192" s="36">
        <f t="shared" si="298"/>
        <v>0</v>
      </c>
      <c r="K192" s="36">
        <f t="shared" si="298"/>
        <v>983</v>
      </c>
      <c r="L192" s="36">
        <f t="shared" si="298"/>
        <v>0</v>
      </c>
      <c r="M192" s="36">
        <f t="shared" si="298"/>
        <v>0</v>
      </c>
      <c r="N192" s="36">
        <f t="shared" si="298"/>
        <v>983</v>
      </c>
      <c r="O192" s="36">
        <f t="shared" si="298"/>
        <v>0</v>
      </c>
      <c r="P192" s="253">
        <f t="shared" si="298"/>
        <v>983</v>
      </c>
      <c r="Q192" s="36">
        <f t="shared" si="298"/>
        <v>2983.1</v>
      </c>
      <c r="R192" s="36">
        <f t="shared" si="298"/>
        <v>0</v>
      </c>
      <c r="S192" s="36">
        <f t="shared" si="298"/>
        <v>2983.1</v>
      </c>
      <c r="T192" s="36">
        <f t="shared" si="298"/>
        <v>0</v>
      </c>
      <c r="U192" s="36">
        <f t="shared" si="298"/>
        <v>2983.1</v>
      </c>
      <c r="V192" s="36">
        <f t="shared" si="298"/>
        <v>0</v>
      </c>
      <c r="W192" s="36">
        <f t="shared" si="298"/>
        <v>2983.1</v>
      </c>
      <c r="X192" s="36">
        <f t="shared" si="298"/>
        <v>2983.1</v>
      </c>
      <c r="Y192" s="36">
        <f t="shared" si="298"/>
        <v>0</v>
      </c>
      <c r="Z192" s="36">
        <f t="shared" si="298"/>
        <v>2983.1</v>
      </c>
      <c r="AA192" s="36">
        <f t="shared" si="298"/>
        <v>0</v>
      </c>
      <c r="AB192" s="36">
        <f t="shared" si="298"/>
        <v>2983.1</v>
      </c>
      <c r="AC192" s="36">
        <f t="shared" si="298"/>
        <v>0</v>
      </c>
      <c r="AD192" s="36">
        <f t="shared" si="298"/>
        <v>2983.1</v>
      </c>
    </row>
    <row r="193" spans="1:30" ht="15.75" outlineLevel="7" x14ac:dyDescent="0.2">
      <c r="A193" s="41" t="s">
        <v>354</v>
      </c>
      <c r="B193" s="41" t="s">
        <v>365</v>
      </c>
      <c r="C193" s="41" t="s">
        <v>74</v>
      </c>
      <c r="D193" s="41" t="s">
        <v>41</v>
      </c>
      <c r="E193" s="42" t="s">
        <v>42</v>
      </c>
      <c r="F193" s="32">
        <v>983</v>
      </c>
      <c r="G193" s="32"/>
      <c r="H193" s="32">
        <f>SUM(F193:G193)</f>
        <v>983</v>
      </c>
      <c r="I193" s="32"/>
      <c r="J193" s="32"/>
      <c r="K193" s="32">
        <f>SUM(H193:J193)</f>
        <v>983</v>
      </c>
      <c r="L193" s="32"/>
      <c r="M193" s="32"/>
      <c r="N193" s="32">
        <f>SUM(K193:M193)</f>
        <v>983</v>
      </c>
      <c r="O193" s="32"/>
      <c r="P193" s="252">
        <f>SUM(N193:O193)</f>
        <v>983</v>
      </c>
      <c r="Q193" s="32">
        <v>2983.1</v>
      </c>
      <c r="R193" s="32"/>
      <c r="S193" s="32">
        <f>SUM(Q193:R193)</f>
        <v>2983.1</v>
      </c>
      <c r="T193" s="32"/>
      <c r="U193" s="32">
        <f>SUM(S193:T193)</f>
        <v>2983.1</v>
      </c>
      <c r="V193" s="32"/>
      <c r="W193" s="32">
        <f>SUM(U193:V193)</f>
        <v>2983.1</v>
      </c>
      <c r="X193" s="32">
        <v>2983.1</v>
      </c>
      <c r="Y193" s="32"/>
      <c r="Z193" s="32">
        <f>SUM(X193:Y193)</f>
        <v>2983.1</v>
      </c>
      <c r="AA193" s="32"/>
      <c r="AB193" s="32">
        <f>SUM(Z193:AA193)</f>
        <v>2983.1</v>
      </c>
      <c r="AC193" s="32"/>
      <c r="AD193" s="32">
        <f>SUM(AB193:AC193)</f>
        <v>2983.1</v>
      </c>
    </row>
    <row r="194" spans="1:30" ht="31.5" outlineLevel="3" x14ac:dyDescent="0.2">
      <c r="A194" s="22" t="s">
        <v>354</v>
      </c>
      <c r="B194" s="22" t="s">
        <v>365</v>
      </c>
      <c r="C194" s="22" t="s">
        <v>66</v>
      </c>
      <c r="D194" s="22"/>
      <c r="E194" s="40" t="s">
        <v>649</v>
      </c>
      <c r="F194" s="36">
        <f t="shared" ref="F194:AC195" si="299">F195</f>
        <v>11373.199999999999</v>
      </c>
      <c r="G194" s="36">
        <f t="shared" si="299"/>
        <v>0</v>
      </c>
      <c r="H194" s="36">
        <f t="shared" si="299"/>
        <v>11373.199999999999</v>
      </c>
      <c r="I194" s="36">
        <f t="shared" si="299"/>
        <v>0</v>
      </c>
      <c r="J194" s="36">
        <f t="shared" si="299"/>
        <v>0</v>
      </c>
      <c r="K194" s="36">
        <f t="shared" si="299"/>
        <v>11373.199999999999</v>
      </c>
      <c r="L194" s="36">
        <f t="shared" si="299"/>
        <v>0</v>
      </c>
      <c r="M194" s="36">
        <f t="shared" si="299"/>
        <v>0</v>
      </c>
      <c r="N194" s="36">
        <f t="shared" si="299"/>
        <v>11373.199999999999</v>
      </c>
      <c r="O194" s="36">
        <f t="shared" si="299"/>
        <v>0</v>
      </c>
      <c r="P194" s="253">
        <f t="shared" si="299"/>
        <v>11373.199999999999</v>
      </c>
      <c r="Q194" s="36">
        <f t="shared" si="299"/>
        <v>11373.199999999999</v>
      </c>
      <c r="R194" s="36">
        <f t="shared" si="299"/>
        <v>0</v>
      </c>
      <c r="S194" s="36">
        <f t="shared" si="299"/>
        <v>11373.199999999999</v>
      </c>
      <c r="T194" s="36">
        <f t="shared" si="299"/>
        <v>0</v>
      </c>
      <c r="U194" s="36">
        <f t="shared" si="299"/>
        <v>11373.199999999999</v>
      </c>
      <c r="V194" s="36">
        <f t="shared" si="299"/>
        <v>0</v>
      </c>
      <c r="W194" s="36">
        <f t="shared" si="299"/>
        <v>11373.199999999999</v>
      </c>
      <c r="X194" s="36">
        <f t="shared" si="299"/>
        <v>11373.199999999999</v>
      </c>
      <c r="Y194" s="36">
        <f t="shared" si="299"/>
        <v>0</v>
      </c>
      <c r="Z194" s="36">
        <f t="shared" si="299"/>
        <v>11373.199999999999</v>
      </c>
      <c r="AA194" s="36">
        <f t="shared" si="299"/>
        <v>0</v>
      </c>
      <c r="AB194" s="36">
        <f t="shared" si="299"/>
        <v>11373.199999999999</v>
      </c>
      <c r="AC194" s="36">
        <f t="shared" si="299"/>
        <v>0</v>
      </c>
      <c r="AD194" s="36">
        <f t="shared" ref="AC194:AD195" si="300">AD195</f>
        <v>11373.199999999999</v>
      </c>
    </row>
    <row r="195" spans="1:30" ht="31.5" outlineLevel="4" x14ac:dyDescent="0.2">
      <c r="A195" s="22" t="s">
        <v>354</v>
      </c>
      <c r="B195" s="22" t="s">
        <v>365</v>
      </c>
      <c r="C195" s="22" t="s">
        <v>67</v>
      </c>
      <c r="D195" s="22"/>
      <c r="E195" s="40" t="s">
        <v>26</v>
      </c>
      <c r="F195" s="36">
        <f t="shared" si="299"/>
        <v>11373.199999999999</v>
      </c>
      <c r="G195" s="36">
        <f t="shared" si="299"/>
        <v>0</v>
      </c>
      <c r="H195" s="36">
        <f t="shared" si="299"/>
        <v>11373.199999999999</v>
      </c>
      <c r="I195" s="36">
        <f t="shared" si="299"/>
        <v>0</v>
      </c>
      <c r="J195" s="36">
        <f t="shared" si="299"/>
        <v>0</v>
      </c>
      <c r="K195" s="36">
        <f t="shared" si="299"/>
        <v>11373.199999999999</v>
      </c>
      <c r="L195" s="36">
        <f t="shared" si="299"/>
        <v>0</v>
      </c>
      <c r="M195" s="36">
        <f t="shared" si="299"/>
        <v>0</v>
      </c>
      <c r="N195" s="36">
        <f t="shared" si="299"/>
        <v>11373.199999999999</v>
      </c>
      <c r="O195" s="36">
        <f t="shared" si="299"/>
        <v>0</v>
      </c>
      <c r="P195" s="253">
        <f t="shared" si="299"/>
        <v>11373.199999999999</v>
      </c>
      <c r="Q195" s="36">
        <f t="shared" si="299"/>
        <v>11373.199999999999</v>
      </c>
      <c r="R195" s="36">
        <f t="shared" si="299"/>
        <v>0</v>
      </c>
      <c r="S195" s="36">
        <f t="shared" si="299"/>
        <v>11373.199999999999</v>
      </c>
      <c r="T195" s="36">
        <f t="shared" si="299"/>
        <v>0</v>
      </c>
      <c r="U195" s="36">
        <f t="shared" si="299"/>
        <v>11373.199999999999</v>
      </c>
      <c r="V195" s="36">
        <f t="shared" si="299"/>
        <v>0</v>
      </c>
      <c r="W195" s="36">
        <f t="shared" si="299"/>
        <v>11373.199999999999</v>
      </c>
      <c r="X195" s="36">
        <f t="shared" si="299"/>
        <v>11373.199999999999</v>
      </c>
      <c r="Y195" s="36">
        <f t="shared" si="299"/>
        <v>0</v>
      </c>
      <c r="Z195" s="36">
        <f t="shared" si="299"/>
        <v>11373.199999999999</v>
      </c>
      <c r="AA195" s="36">
        <f t="shared" si="299"/>
        <v>0</v>
      </c>
      <c r="AB195" s="36">
        <f t="shared" si="299"/>
        <v>11373.199999999999</v>
      </c>
      <c r="AC195" s="36">
        <f t="shared" si="300"/>
        <v>0</v>
      </c>
      <c r="AD195" s="36">
        <f t="shared" si="300"/>
        <v>11373.199999999999</v>
      </c>
    </row>
    <row r="196" spans="1:30" ht="15.75" outlineLevel="5" x14ac:dyDescent="0.2">
      <c r="A196" s="22" t="s">
        <v>354</v>
      </c>
      <c r="B196" s="22" t="s">
        <v>365</v>
      </c>
      <c r="C196" s="22" t="s">
        <v>68</v>
      </c>
      <c r="D196" s="22"/>
      <c r="E196" s="40" t="s">
        <v>69</v>
      </c>
      <c r="F196" s="36">
        <f t="shared" ref="F196:AB196" si="301">F197+F198+F199</f>
        <v>11373.199999999999</v>
      </c>
      <c r="G196" s="36">
        <f t="shared" si="301"/>
        <v>0</v>
      </c>
      <c r="H196" s="36">
        <f t="shared" si="301"/>
        <v>11373.199999999999</v>
      </c>
      <c r="I196" s="36">
        <f t="shared" si="301"/>
        <v>0</v>
      </c>
      <c r="J196" s="36">
        <f t="shared" si="301"/>
        <v>0</v>
      </c>
      <c r="K196" s="36">
        <f t="shared" si="301"/>
        <v>11373.199999999999</v>
      </c>
      <c r="L196" s="36">
        <f t="shared" si="301"/>
        <v>0</v>
      </c>
      <c r="M196" s="36">
        <f t="shared" si="301"/>
        <v>0</v>
      </c>
      <c r="N196" s="36">
        <f t="shared" si="301"/>
        <v>11373.199999999999</v>
      </c>
      <c r="O196" s="36">
        <f t="shared" ref="O196:P196" si="302">O197+O198+O199</f>
        <v>0</v>
      </c>
      <c r="P196" s="253">
        <f t="shared" si="302"/>
        <v>11373.199999999999</v>
      </c>
      <c r="Q196" s="36">
        <f t="shared" si="301"/>
        <v>11373.199999999999</v>
      </c>
      <c r="R196" s="36">
        <f t="shared" si="301"/>
        <v>0</v>
      </c>
      <c r="S196" s="36">
        <f t="shared" si="301"/>
        <v>11373.199999999999</v>
      </c>
      <c r="T196" s="36">
        <f t="shared" si="301"/>
        <v>0</v>
      </c>
      <c r="U196" s="36">
        <f t="shared" si="301"/>
        <v>11373.199999999999</v>
      </c>
      <c r="V196" s="36">
        <f t="shared" ref="V196:W196" si="303">V197+V198+V199</f>
        <v>0</v>
      </c>
      <c r="W196" s="36">
        <f t="shared" si="303"/>
        <v>11373.199999999999</v>
      </c>
      <c r="X196" s="36">
        <f t="shared" si="301"/>
        <v>11373.199999999999</v>
      </c>
      <c r="Y196" s="36">
        <f t="shared" si="301"/>
        <v>0</v>
      </c>
      <c r="Z196" s="36">
        <f t="shared" si="301"/>
        <v>11373.199999999999</v>
      </c>
      <c r="AA196" s="36">
        <f t="shared" si="301"/>
        <v>0</v>
      </c>
      <c r="AB196" s="36">
        <f t="shared" si="301"/>
        <v>11373.199999999999</v>
      </c>
      <c r="AC196" s="36">
        <f t="shared" ref="AC196:AD196" si="304">AC197+AC198+AC199</f>
        <v>0</v>
      </c>
      <c r="AD196" s="36">
        <f t="shared" si="304"/>
        <v>11373.199999999999</v>
      </c>
    </row>
    <row r="197" spans="1:30" ht="31.5" outlineLevel="7" x14ac:dyDescent="0.2">
      <c r="A197" s="41" t="s">
        <v>354</v>
      </c>
      <c r="B197" s="41" t="s">
        <v>365</v>
      </c>
      <c r="C197" s="41" t="s">
        <v>68</v>
      </c>
      <c r="D197" s="41" t="s">
        <v>3</v>
      </c>
      <c r="E197" s="42" t="s">
        <v>4</v>
      </c>
      <c r="F197" s="32">
        <v>10391.799999999999</v>
      </c>
      <c r="G197" s="32"/>
      <c r="H197" s="32">
        <f t="shared" ref="H197:H199" si="305">SUM(F197:G197)</f>
        <v>10391.799999999999</v>
      </c>
      <c r="I197" s="32"/>
      <c r="J197" s="32"/>
      <c r="K197" s="32">
        <f t="shared" ref="K197:K199" si="306">SUM(H197:J197)</f>
        <v>10391.799999999999</v>
      </c>
      <c r="L197" s="32"/>
      <c r="M197" s="32"/>
      <c r="N197" s="32">
        <f t="shared" ref="N197:N199" si="307">SUM(K197:M197)</f>
        <v>10391.799999999999</v>
      </c>
      <c r="O197" s="32"/>
      <c r="P197" s="252">
        <f>SUM(N197:O197)</f>
        <v>10391.799999999999</v>
      </c>
      <c r="Q197" s="34">
        <v>10391.799999999999</v>
      </c>
      <c r="R197" s="32"/>
      <c r="S197" s="32">
        <f t="shared" ref="S197:S199" si="308">SUM(Q197:R197)</f>
        <v>10391.799999999999</v>
      </c>
      <c r="T197" s="32"/>
      <c r="U197" s="32">
        <f t="shared" ref="U197:U199" si="309">SUM(S197:T197)</f>
        <v>10391.799999999999</v>
      </c>
      <c r="V197" s="32"/>
      <c r="W197" s="32">
        <f t="shared" ref="W197:W199" si="310">SUM(U197:V197)</f>
        <v>10391.799999999999</v>
      </c>
      <c r="X197" s="34">
        <v>10391.799999999999</v>
      </c>
      <c r="Y197" s="32"/>
      <c r="Z197" s="32">
        <f t="shared" ref="Z197:Z199" si="311">SUM(X197:Y197)</f>
        <v>10391.799999999999</v>
      </c>
      <c r="AA197" s="32"/>
      <c r="AB197" s="32">
        <f t="shared" ref="AB197:AB199" si="312">SUM(Z197:AA197)</f>
        <v>10391.799999999999</v>
      </c>
      <c r="AC197" s="32"/>
      <c r="AD197" s="32">
        <f t="shared" ref="AD197:AD199" si="313">SUM(AB197:AC197)</f>
        <v>10391.799999999999</v>
      </c>
    </row>
    <row r="198" spans="1:30" ht="15.75" outlineLevel="7" x14ac:dyDescent="0.2">
      <c r="A198" s="41" t="s">
        <v>354</v>
      </c>
      <c r="B198" s="41" t="s">
        <v>365</v>
      </c>
      <c r="C198" s="41" t="s">
        <v>68</v>
      </c>
      <c r="D198" s="41" t="s">
        <v>6</v>
      </c>
      <c r="E198" s="42" t="s">
        <v>7</v>
      </c>
      <c r="F198" s="32">
        <v>951.6</v>
      </c>
      <c r="G198" s="32"/>
      <c r="H198" s="32">
        <f t="shared" si="305"/>
        <v>951.6</v>
      </c>
      <c r="I198" s="32"/>
      <c r="J198" s="32"/>
      <c r="K198" s="32">
        <f t="shared" si="306"/>
        <v>951.6</v>
      </c>
      <c r="L198" s="32"/>
      <c r="M198" s="32"/>
      <c r="N198" s="32">
        <f t="shared" si="307"/>
        <v>951.6</v>
      </c>
      <c r="O198" s="32"/>
      <c r="P198" s="252">
        <f>SUM(N198:O198)</f>
        <v>951.6</v>
      </c>
      <c r="Q198" s="34">
        <v>951.6</v>
      </c>
      <c r="R198" s="32"/>
      <c r="S198" s="32">
        <f t="shared" si="308"/>
        <v>951.6</v>
      </c>
      <c r="T198" s="32"/>
      <c r="U198" s="32">
        <f t="shared" si="309"/>
        <v>951.6</v>
      </c>
      <c r="V198" s="32"/>
      <c r="W198" s="32">
        <f t="shared" si="310"/>
        <v>951.6</v>
      </c>
      <c r="X198" s="34">
        <v>951.6</v>
      </c>
      <c r="Y198" s="32"/>
      <c r="Z198" s="32">
        <f t="shared" si="311"/>
        <v>951.6</v>
      </c>
      <c r="AA198" s="32"/>
      <c r="AB198" s="32">
        <f t="shared" si="312"/>
        <v>951.6</v>
      </c>
      <c r="AC198" s="32"/>
      <c r="AD198" s="32">
        <f t="shared" si="313"/>
        <v>951.6</v>
      </c>
    </row>
    <row r="199" spans="1:30" ht="15.75" outlineLevel="7" x14ac:dyDescent="0.2">
      <c r="A199" s="41" t="s">
        <v>354</v>
      </c>
      <c r="B199" s="41" t="s">
        <v>365</v>
      </c>
      <c r="C199" s="41" t="s">
        <v>68</v>
      </c>
      <c r="D199" s="41" t="s">
        <v>14</v>
      </c>
      <c r="E199" s="42" t="s">
        <v>15</v>
      </c>
      <c r="F199" s="32">
        <v>29.8</v>
      </c>
      <c r="G199" s="32"/>
      <c r="H199" s="32">
        <f t="shared" si="305"/>
        <v>29.8</v>
      </c>
      <c r="I199" s="32"/>
      <c r="J199" s="32"/>
      <c r="K199" s="32">
        <f t="shared" si="306"/>
        <v>29.8</v>
      </c>
      <c r="L199" s="32"/>
      <c r="M199" s="32"/>
      <c r="N199" s="32">
        <f t="shared" si="307"/>
        <v>29.8</v>
      </c>
      <c r="O199" s="32"/>
      <c r="P199" s="252">
        <f>SUM(N199:O199)</f>
        <v>29.8</v>
      </c>
      <c r="Q199" s="34">
        <v>29.8</v>
      </c>
      <c r="R199" s="32"/>
      <c r="S199" s="32">
        <f t="shared" si="308"/>
        <v>29.8</v>
      </c>
      <c r="T199" s="32"/>
      <c r="U199" s="32">
        <f t="shared" si="309"/>
        <v>29.8</v>
      </c>
      <c r="V199" s="32"/>
      <c r="W199" s="32">
        <f t="shared" si="310"/>
        <v>29.8</v>
      </c>
      <c r="X199" s="34">
        <v>29.8</v>
      </c>
      <c r="Y199" s="32"/>
      <c r="Z199" s="32">
        <f t="shared" si="311"/>
        <v>29.8</v>
      </c>
      <c r="AA199" s="32"/>
      <c r="AB199" s="32">
        <f t="shared" si="312"/>
        <v>29.8</v>
      </c>
      <c r="AC199" s="32"/>
      <c r="AD199" s="32">
        <f t="shared" si="313"/>
        <v>29.8</v>
      </c>
    </row>
    <row r="200" spans="1:30" ht="15.75" outlineLevel="1" x14ac:dyDescent="0.2">
      <c r="A200" s="22" t="s">
        <v>354</v>
      </c>
      <c r="B200" s="22" t="s">
        <v>367</v>
      </c>
      <c r="C200" s="22"/>
      <c r="D200" s="22"/>
      <c r="E200" s="40" t="s">
        <v>368</v>
      </c>
      <c r="F200" s="36">
        <f t="shared" ref="F200:AC201" si="314">F201</f>
        <v>3363.2000000000003</v>
      </c>
      <c r="G200" s="36">
        <f t="shared" si="314"/>
        <v>0</v>
      </c>
      <c r="H200" s="36">
        <f t="shared" si="314"/>
        <v>3363.2000000000003</v>
      </c>
      <c r="I200" s="36">
        <f t="shared" si="314"/>
        <v>0</v>
      </c>
      <c r="J200" s="36">
        <f t="shared" si="314"/>
        <v>5157</v>
      </c>
      <c r="K200" s="36">
        <f t="shared" si="314"/>
        <v>8520.2000000000007</v>
      </c>
      <c r="L200" s="36">
        <f t="shared" si="314"/>
        <v>0</v>
      </c>
      <c r="M200" s="36">
        <f t="shared" si="314"/>
        <v>0</v>
      </c>
      <c r="N200" s="36">
        <f t="shared" si="314"/>
        <v>8520.2000000000007</v>
      </c>
      <c r="O200" s="36">
        <f t="shared" si="314"/>
        <v>0</v>
      </c>
      <c r="P200" s="253">
        <f t="shared" si="314"/>
        <v>8520.2000000000007</v>
      </c>
      <c r="Q200" s="36">
        <f t="shared" si="314"/>
        <v>3363.2000000000003</v>
      </c>
      <c r="R200" s="36">
        <f t="shared" si="314"/>
        <v>0</v>
      </c>
      <c r="S200" s="36">
        <f t="shared" si="314"/>
        <v>3363.2000000000003</v>
      </c>
      <c r="T200" s="36">
        <f t="shared" si="314"/>
        <v>0</v>
      </c>
      <c r="U200" s="36">
        <f t="shared" si="314"/>
        <v>3363.2000000000003</v>
      </c>
      <c r="V200" s="36">
        <f t="shared" si="314"/>
        <v>0</v>
      </c>
      <c r="W200" s="36">
        <f t="shared" si="314"/>
        <v>3363.2000000000003</v>
      </c>
      <c r="X200" s="36">
        <f t="shared" si="314"/>
        <v>3363.2000000000003</v>
      </c>
      <c r="Y200" s="36">
        <f t="shared" si="314"/>
        <v>0</v>
      </c>
      <c r="Z200" s="36">
        <f t="shared" si="314"/>
        <v>3363.2000000000003</v>
      </c>
      <c r="AA200" s="36">
        <f t="shared" si="314"/>
        <v>0</v>
      </c>
      <c r="AB200" s="36">
        <f t="shared" si="314"/>
        <v>3363.2000000000003</v>
      </c>
      <c r="AC200" s="36">
        <f t="shared" si="314"/>
        <v>0</v>
      </c>
      <c r="AD200" s="36">
        <f t="shared" ref="AC200:AD201" si="315">AD201</f>
        <v>3363.2000000000003</v>
      </c>
    </row>
    <row r="201" spans="1:30" ht="31.5" outlineLevel="2" x14ac:dyDescent="0.2">
      <c r="A201" s="22" t="s">
        <v>354</v>
      </c>
      <c r="B201" s="22" t="s">
        <v>367</v>
      </c>
      <c r="C201" s="22" t="s">
        <v>31</v>
      </c>
      <c r="D201" s="22"/>
      <c r="E201" s="40" t="s">
        <v>641</v>
      </c>
      <c r="F201" s="36">
        <f t="shared" si="314"/>
        <v>3363.2000000000003</v>
      </c>
      <c r="G201" s="36">
        <f t="shared" si="314"/>
        <v>0</v>
      </c>
      <c r="H201" s="36">
        <f t="shared" si="314"/>
        <v>3363.2000000000003</v>
      </c>
      <c r="I201" s="36">
        <f t="shared" si="314"/>
        <v>0</v>
      </c>
      <c r="J201" s="36">
        <f t="shared" si="314"/>
        <v>5157</v>
      </c>
      <c r="K201" s="36">
        <f t="shared" si="314"/>
        <v>8520.2000000000007</v>
      </c>
      <c r="L201" s="36">
        <f t="shared" si="314"/>
        <v>0</v>
      </c>
      <c r="M201" s="36">
        <f t="shared" si="314"/>
        <v>0</v>
      </c>
      <c r="N201" s="36">
        <f t="shared" si="314"/>
        <v>8520.2000000000007</v>
      </c>
      <c r="O201" s="36">
        <f t="shared" si="314"/>
        <v>0</v>
      </c>
      <c r="P201" s="253">
        <f t="shared" si="314"/>
        <v>8520.2000000000007</v>
      </c>
      <c r="Q201" s="36">
        <f t="shared" si="314"/>
        <v>3363.2000000000003</v>
      </c>
      <c r="R201" s="36">
        <f t="shared" si="314"/>
        <v>0</v>
      </c>
      <c r="S201" s="36">
        <f t="shared" si="314"/>
        <v>3363.2000000000003</v>
      </c>
      <c r="T201" s="36">
        <f t="shared" si="314"/>
        <v>0</v>
      </c>
      <c r="U201" s="36">
        <f t="shared" si="314"/>
        <v>3363.2000000000003</v>
      </c>
      <c r="V201" s="36">
        <f t="shared" si="314"/>
        <v>0</v>
      </c>
      <c r="W201" s="36">
        <f t="shared" si="314"/>
        <v>3363.2000000000003</v>
      </c>
      <c r="X201" s="36">
        <f t="shared" si="314"/>
        <v>3363.2000000000003</v>
      </c>
      <c r="Y201" s="36">
        <f t="shared" si="314"/>
        <v>0</v>
      </c>
      <c r="Z201" s="36">
        <f t="shared" si="314"/>
        <v>3363.2000000000003</v>
      </c>
      <c r="AA201" s="36">
        <f t="shared" si="314"/>
        <v>0</v>
      </c>
      <c r="AB201" s="36">
        <f t="shared" si="314"/>
        <v>3363.2000000000003</v>
      </c>
      <c r="AC201" s="36">
        <f t="shared" si="315"/>
        <v>0</v>
      </c>
      <c r="AD201" s="36">
        <f t="shared" si="315"/>
        <v>3363.2000000000003</v>
      </c>
    </row>
    <row r="202" spans="1:30" ht="15.75" outlineLevel="3" x14ac:dyDescent="0.2">
      <c r="A202" s="22" t="s">
        <v>354</v>
      </c>
      <c r="B202" s="22" t="s">
        <v>367</v>
      </c>
      <c r="C202" s="22" t="s">
        <v>32</v>
      </c>
      <c r="D202" s="22"/>
      <c r="E202" s="40" t="s">
        <v>642</v>
      </c>
      <c r="F202" s="36">
        <f t="shared" ref="F202:AB202" si="316">F203+F212</f>
        <v>3363.2000000000003</v>
      </c>
      <c r="G202" s="36">
        <f t="shared" si="316"/>
        <v>0</v>
      </c>
      <c r="H202" s="36">
        <f t="shared" si="316"/>
        <v>3363.2000000000003</v>
      </c>
      <c r="I202" s="36">
        <f t="shared" si="316"/>
        <v>0</v>
      </c>
      <c r="J202" s="36">
        <f t="shared" si="316"/>
        <v>5157</v>
      </c>
      <c r="K202" s="36">
        <f t="shared" si="316"/>
        <v>8520.2000000000007</v>
      </c>
      <c r="L202" s="36">
        <f t="shared" si="316"/>
        <v>0</v>
      </c>
      <c r="M202" s="36">
        <f t="shared" si="316"/>
        <v>0</v>
      </c>
      <c r="N202" s="36">
        <f t="shared" si="316"/>
        <v>8520.2000000000007</v>
      </c>
      <c r="O202" s="36">
        <f t="shared" ref="O202:P202" si="317">O203+O212</f>
        <v>0</v>
      </c>
      <c r="P202" s="253">
        <f t="shared" si="317"/>
        <v>8520.2000000000007</v>
      </c>
      <c r="Q202" s="36">
        <f t="shared" si="316"/>
        <v>3363.2000000000003</v>
      </c>
      <c r="R202" s="36">
        <f t="shared" si="316"/>
        <v>0</v>
      </c>
      <c r="S202" s="36">
        <f t="shared" si="316"/>
        <v>3363.2000000000003</v>
      </c>
      <c r="T202" s="36">
        <f t="shared" si="316"/>
        <v>0</v>
      </c>
      <c r="U202" s="36">
        <f t="shared" si="316"/>
        <v>3363.2000000000003</v>
      </c>
      <c r="V202" s="36">
        <f t="shared" ref="V202:W202" si="318">V203+V212</f>
        <v>0</v>
      </c>
      <c r="W202" s="36">
        <f t="shared" si="318"/>
        <v>3363.2000000000003</v>
      </c>
      <c r="X202" s="36">
        <f t="shared" si="316"/>
        <v>3363.2000000000003</v>
      </c>
      <c r="Y202" s="36">
        <f t="shared" si="316"/>
        <v>0</v>
      </c>
      <c r="Z202" s="36">
        <f t="shared" si="316"/>
        <v>3363.2000000000003</v>
      </c>
      <c r="AA202" s="36">
        <f t="shared" si="316"/>
        <v>0</v>
      </c>
      <c r="AB202" s="36">
        <f t="shared" si="316"/>
        <v>3363.2000000000003</v>
      </c>
      <c r="AC202" s="36">
        <f t="shared" ref="AC202:AD202" si="319">AC203+AC212</f>
        <v>0</v>
      </c>
      <c r="AD202" s="36">
        <f t="shared" si="319"/>
        <v>3363.2000000000003</v>
      </c>
    </row>
    <row r="203" spans="1:30" ht="15.75" outlineLevel="4" x14ac:dyDescent="0.2">
      <c r="A203" s="22" t="s">
        <v>354</v>
      </c>
      <c r="B203" s="22" t="s">
        <v>367</v>
      </c>
      <c r="C203" s="22" t="s">
        <v>78</v>
      </c>
      <c r="D203" s="92"/>
      <c r="E203" s="40" t="s">
        <v>79</v>
      </c>
      <c r="F203" s="36">
        <f t="shared" ref="F203:AB203" si="320">F204+F208+F206+F210</f>
        <v>2524.2000000000003</v>
      </c>
      <c r="G203" s="36">
        <f t="shared" si="320"/>
        <v>0</v>
      </c>
      <c r="H203" s="36">
        <f t="shared" si="320"/>
        <v>2524.2000000000003</v>
      </c>
      <c r="I203" s="36">
        <f t="shared" si="320"/>
        <v>0</v>
      </c>
      <c r="J203" s="36">
        <f t="shared" si="320"/>
        <v>0</v>
      </c>
      <c r="K203" s="36">
        <f t="shared" si="320"/>
        <v>2524.2000000000003</v>
      </c>
      <c r="L203" s="36">
        <f t="shared" si="320"/>
        <v>0</v>
      </c>
      <c r="M203" s="36">
        <f t="shared" si="320"/>
        <v>0</v>
      </c>
      <c r="N203" s="36">
        <f t="shared" si="320"/>
        <v>2524.2000000000003</v>
      </c>
      <c r="O203" s="36">
        <f t="shared" ref="O203:P203" si="321">O204+O208+O206+O210</f>
        <v>0</v>
      </c>
      <c r="P203" s="253">
        <f t="shared" si="321"/>
        <v>2524.2000000000003</v>
      </c>
      <c r="Q203" s="36">
        <f t="shared" si="320"/>
        <v>2524.2000000000003</v>
      </c>
      <c r="R203" s="36">
        <f t="shared" si="320"/>
        <v>0</v>
      </c>
      <c r="S203" s="36">
        <f t="shared" si="320"/>
        <v>2524.2000000000003</v>
      </c>
      <c r="T203" s="36">
        <f t="shared" si="320"/>
        <v>0</v>
      </c>
      <c r="U203" s="36">
        <f t="shared" si="320"/>
        <v>2524.2000000000003</v>
      </c>
      <c r="V203" s="36">
        <f t="shared" ref="V203:W203" si="322">V204+V208+V206+V210</f>
        <v>0</v>
      </c>
      <c r="W203" s="36">
        <f t="shared" si="322"/>
        <v>2524.2000000000003</v>
      </c>
      <c r="X203" s="36">
        <f t="shared" si="320"/>
        <v>2524.2000000000003</v>
      </c>
      <c r="Y203" s="36">
        <f t="shared" si="320"/>
        <v>0</v>
      </c>
      <c r="Z203" s="36">
        <f t="shared" si="320"/>
        <v>2524.2000000000003</v>
      </c>
      <c r="AA203" s="36">
        <f t="shared" si="320"/>
        <v>0</v>
      </c>
      <c r="AB203" s="36">
        <f t="shared" si="320"/>
        <v>2524.2000000000003</v>
      </c>
      <c r="AC203" s="36">
        <f t="shared" ref="AC203:AD203" si="323">AC204+AC208+AC206+AC210</f>
        <v>0</v>
      </c>
      <c r="AD203" s="36">
        <f t="shared" si="323"/>
        <v>2524.2000000000003</v>
      </c>
    </row>
    <row r="204" spans="1:30" ht="15.75" outlineLevel="5" x14ac:dyDescent="0.2">
      <c r="A204" s="22" t="s">
        <v>354</v>
      </c>
      <c r="B204" s="92" t="s">
        <v>367</v>
      </c>
      <c r="C204" s="92" t="s">
        <v>80</v>
      </c>
      <c r="D204" s="92"/>
      <c r="E204" s="40" t="s">
        <v>81</v>
      </c>
      <c r="F204" s="36">
        <f t="shared" ref="F204:AD204" si="324">F205</f>
        <v>1356.4</v>
      </c>
      <c r="G204" s="36">
        <f t="shared" si="324"/>
        <v>0</v>
      </c>
      <c r="H204" s="36">
        <f t="shared" si="324"/>
        <v>1356.4</v>
      </c>
      <c r="I204" s="36">
        <f t="shared" si="324"/>
        <v>0</v>
      </c>
      <c r="J204" s="36">
        <f t="shared" si="324"/>
        <v>0</v>
      </c>
      <c r="K204" s="36">
        <f t="shared" si="324"/>
        <v>1356.4</v>
      </c>
      <c r="L204" s="36">
        <f t="shared" si="324"/>
        <v>0</v>
      </c>
      <c r="M204" s="36">
        <f t="shared" si="324"/>
        <v>0</v>
      </c>
      <c r="N204" s="36">
        <f t="shared" si="324"/>
        <v>1356.4</v>
      </c>
      <c r="O204" s="36">
        <f t="shared" si="324"/>
        <v>0</v>
      </c>
      <c r="P204" s="253">
        <f t="shared" si="324"/>
        <v>1356.4</v>
      </c>
      <c r="Q204" s="36">
        <f t="shared" si="324"/>
        <v>1356.4</v>
      </c>
      <c r="R204" s="36">
        <f t="shared" si="324"/>
        <v>0</v>
      </c>
      <c r="S204" s="36">
        <f t="shared" si="324"/>
        <v>1356.4</v>
      </c>
      <c r="T204" s="36">
        <f t="shared" si="324"/>
        <v>0</v>
      </c>
      <c r="U204" s="36">
        <f t="shared" si="324"/>
        <v>1356.4</v>
      </c>
      <c r="V204" s="36">
        <f t="shared" si="324"/>
        <v>0</v>
      </c>
      <c r="W204" s="36">
        <f t="shared" si="324"/>
        <v>1356.4</v>
      </c>
      <c r="X204" s="36">
        <f t="shared" si="324"/>
        <v>1356.4</v>
      </c>
      <c r="Y204" s="36">
        <f t="shared" si="324"/>
        <v>0</v>
      </c>
      <c r="Z204" s="36">
        <f t="shared" si="324"/>
        <v>1356.4</v>
      </c>
      <c r="AA204" s="36">
        <f t="shared" si="324"/>
        <v>0</v>
      </c>
      <c r="AB204" s="36">
        <f t="shared" si="324"/>
        <v>1356.4</v>
      </c>
      <c r="AC204" s="36">
        <f t="shared" si="324"/>
        <v>0</v>
      </c>
      <c r="AD204" s="36">
        <f t="shared" si="324"/>
        <v>1356.4</v>
      </c>
    </row>
    <row r="205" spans="1:30" ht="15.75" outlineLevel="7" x14ac:dyDescent="0.2">
      <c r="A205" s="41" t="s">
        <v>354</v>
      </c>
      <c r="B205" s="41" t="s">
        <v>367</v>
      </c>
      <c r="C205" s="41" t="s">
        <v>80</v>
      </c>
      <c r="D205" s="41" t="s">
        <v>6</v>
      </c>
      <c r="E205" s="42" t="s">
        <v>7</v>
      </c>
      <c r="F205" s="32">
        <v>1356.4</v>
      </c>
      <c r="G205" s="32"/>
      <c r="H205" s="32">
        <f>SUM(F205:G205)</f>
        <v>1356.4</v>
      </c>
      <c r="I205" s="32"/>
      <c r="J205" s="32"/>
      <c r="K205" s="32">
        <f>SUM(H205:J205)</f>
        <v>1356.4</v>
      </c>
      <c r="L205" s="32"/>
      <c r="M205" s="32"/>
      <c r="N205" s="32">
        <f>SUM(K205:M205)</f>
        <v>1356.4</v>
      </c>
      <c r="O205" s="32"/>
      <c r="P205" s="252">
        <f>SUM(N205:O205)</f>
        <v>1356.4</v>
      </c>
      <c r="Q205" s="34">
        <v>1356.4</v>
      </c>
      <c r="R205" s="32"/>
      <c r="S205" s="32">
        <f>SUM(Q205:R205)</f>
        <v>1356.4</v>
      </c>
      <c r="T205" s="32"/>
      <c r="U205" s="32">
        <f>SUM(S205:T205)</f>
        <v>1356.4</v>
      </c>
      <c r="V205" s="32"/>
      <c r="W205" s="32">
        <f>SUM(U205:V205)</f>
        <v>1356.4</v>
      </c>
      <c r="X205" s="34">
        <v>1356.4</v>
      </c>
      <c r="Y205" s="32"/>
      <c r="Z205" s="32">
        <f>SUM(X205:Y205)</f>
        <v>1356.4</v>
      </c>
      <c r="AA205" s="32"/>
      <c r="AB205" s="32">
        <f>SUM(Z205:AA205)</f>
        <v>1356.4</v>
      </c>
      <c r="AC205" s="32"/>
      <c r="AD205" s="32">
        <f>SUM(AB205:AC205)</f>
        <v>1356.4</v>
      </c>
    </row>
    <row r="206" spans="1:30" ht="15.75" outlineLevel="7" x14ac:dyDescent="0.2">
      <c r="A206" s="22" t="s">
        <v>354</v>
      </c>
      <c r="B206" s="92" t="s">
        <v>367</v>
      </c>
      <c r="C206" s="22" t="s">
        <v>235</v>
      </c>
      <c r="D206" s="22"/>
      <c r="E206" s="40" t="s">
        <v>236</v>
      </c>
      <c r="F206" s="36">
        <f t="shared" ref="F206:AD206" si="325">F207</f>
        <v>50</v>
      </c>
      <c r="G206" s="36">
        <f t="shared" si="325"/>
        <v>0</v>
      </c>
      <c r="H206" s="36">
        <f t="shared" si="325"/>
        <v>50</v>
      </c>
      <c r="I206" s="36">
        <f t="shared" si="325"/>
        <v>0</v>
      </c>
      <c r="J206" s="36">
        <f t="shared" si="325"/>
        <v>0</v>
      </c>
      <c r="K206" s="36">
        <f t="shared" si="325"/>
        <v>50</v>
      </c>
      <c r="L206" s="36">
        <f t="shared" si="325"/>
        <v>0</v>
      </c>
      <c r="M206" s="36">
        <f t="shared" si="325"/>
        <v>0</v>
      </c>
      <c r="N206" s="36">
        <f t="shared" si="325"/>
        <v>50</v>
      </c>
      <c r="O206" s="36">
        <f t="shared" si="325"/>
        <v>0</v>
      </c>
      <c r="P206" s="253">
        <f t="shared" si="325"/>
        <v>50</v>
      </c>
      <c r="Q206" s="36">
        <f t="shared" si="325"/>
        <v>50</v>
      </c>
      <c r="R206" s="36">
        <f t="shared" si="325"/>
        <v>0</v>
      </c>
      <c r="S206" s="36">
        <f t="shared" si="325"/>
        <v>50</v>
      </c>
      <c r="T206" s="36">
        <f t="shared" si="325"/>
        <v>0</v>
      </c>
      <c r="U206" s="36">
        <f t="shared" si="325"/>
        <v>50</v>
      </c>
      <c r="V206" s="36">
        <f t="shared" si="325"/>
        <v>0</v>
      </c>
      <c r="W206" s="36">
        <f t="shared" si="325"/>
        <v>50</v>
      </c>
      <c r="X206" s="36">
        <f t="shared" si="325"/>
        <v>50</v>
      </c>
      <c r="Y206" s="36">
        <f t="shared" si="325"/>
        <v>0</v>
      </c>
      <c r="Z206" s="36">
        <f t="shared" si="325"/>
        <v>50</v>
      </c>
      <c r="AA206" s="36">
        <f t="shared" si="325"/>
        <v>0</v>
      </c>
      <c r="AB206" s="36">
        <f t="shared" si="325"/>
        <v>50</v>
      </c>
      <c r="AC206" s="36">
        <f t="shared" si="325"/>
        <v>0</v>
      </c>
      <c r="AD206" s="36">
        <f t="shared" si="325"/>
        <v>50</v>
      </c>
    </row>
    <row r="207" spans="1:30" ht="15.75" outlineLevel="7" x14ac:dyDescent="0.2">
      <c r="A207" s="41" t="s">
        <v>354</v>
      </c>
      <c r="B207" s="41" t="s">
        <v>367</v>
      </c>
      <c r="C207" s="41" t="s">
        <v>235</v>
      </c>
      <c r="D207" s="41" t="s">
        <v>6</v>
      </c>
      <c r="E207" s="42" t="s">
        <v>7</v>
      </c>
      <c r="F207" s="32">
        <v>50</v>
      </c>
      <c r="G207" s="32"/>
      <c r="H207" s="32">
        <f>SUM(F207:G207)</f>
        <v>50</v>
      </c>
      <c r="I207" s="32"/>
      <c r="J207" s="32"/>
      <c r="K207" s="32">
        <f>SUM(H207:J207)</f>
        <v>50</v>
      </c>
      <c r="L207" s="32"/>
      <c r="M207" s="32"/>
      <c r="N207" s="32">
        <f>SUM(K207:M207)</f>
        <v>50</v>
      </c>
      <c r="O207" s="32"/>
      <c r="P207" s="252">
        <f>SUM(N207:O207)</f>
        <v>50</v>
      </c>
      <c r="Q207" s="32">
        <v>50</v>
      </c>
      <c r="R207" s="32"/>
      <c r="S207" s="32">
        <f>SUM(Q207:R207)</f>
        <v>50</v>
      </c>
      <c r="T207" s="32"/>
      <c r="U207" s="32">
        <f>SUM(S207:T207)</f>
        <v>50</v>
      </c>
      <c r="V207" s="32"/>
      <c r="W207" s="32">
        <f>SUM(U207:V207)</f>
        <v>50</v>
      </c>
      <c r="X207" s="32">
        <v>50</v>
      </c>
      <c r="Y207" s="32"/>
      <c r="Z207" s="32">
        <f>SUM(X207:Y207)</f>
        <v>50</v>
      </c>
      <c r="AA207" s="32"/>
      <c r="AB207" s="32">
        <f>SUM(Z207:AA207)</f>
        <v>50</v>
      </c>
      <c r="AC207" s="32"/>
      <c r="AD207" s="32">
        <f>SUM(AB207:AC207)</f>
        <v>50</v>
      </c>
    </row>
    <row r="208" spans="1:30" ht="31.5" outlineLevel="5" x14ac:dyDescent="0.2">
      <c r="A208" s="22" t="s">
        <v>354</v>
      </c>
      <c r="B208" s="22" t="s">
        <v>367</v>
      </c>
      <c r="C208" s="22" t="s">
        <v>82</v>
      </c>
      <c r="D208" s="22"/>
      <c r="E208" s="40" t="s">
        <v>307</v>
      </c>
      <c r="F208" s="36">
        <f t="shared" ref="F208:AC210" si="326">F209</f>
        <v>765</v>
      </c>
      <c r="G208" s="36">
        <f t="shared" si="326"/>
        <v>0</v>
      </c>
      <c r="H208" s="36">
        <f t="shared" si="326"/>
        <v>765</v>
      </c>
      <c r="I208" s="36">
        <f t="shared" si="326"/>
        <v>0</v>
      </c>
      <c r="J208" s="36">
        <f t="shared" si="326"/>
        <v>0</v>
      </c>
      <c r="K208" s="36">
        <f t="shared" si="326"/>
        <v>765</v>
      </c>
      <c r="L208" s="36">
        <f t="shared" si="326"/>
        <v>0</v>
      </c>
      <c r="M208" s="36">
        <f t="shared" si="326"/>
        <v>0</v>
      </c>
      <c r="N208" s="36">
        <f t="shared" si="326"/>
        <v>765</v>
      </c>
      <c r="O208" s="36">
        <f t="shared" si="326"/>
        <v>0</v>
      </c>
      <c r="P208" s="253">
        <f t="shared" si="326"/>
        <v>765</v>
      </c>
      <c r="Q208" s="36">
        <f t="shared" si="326"/>
        <v>765</v>
      </c>
      <c r="R208" s="36">
        <f t="shared" si="326"/>
        <v>0</v>
      </c>
      <c r="S208" s="36">
        <f t="shared" si="326"/>
        <v>765</v>
      </c>
      <c r="T208" s="36">
        <f t="shared" si="326"/>
        <v>0</v>
      </c>
      <c r="U208" s="36">
        <f t="shared" si="326"/>
        <v>765</v>
      </c>
      <c r="V208" s="36">
        <f t="shared" si="326"/>
        <v>0</v>
      </c>
      <c r="W208" s="36">
        <f t="shared" si="326"/>
        <v>765</v>
      </c>
      <c r="X208" s="36">
        <f t="shared" si="326"/>
        <v>765</v>
      </c>
      <c r="Y208" s="36">
        <f t="shared" si="326"/>
        <v>0</v>
      </c>
      <c r="Z208" s="36">
        <f t="shared" si="326"/>
        <v>765</v>
      </c>
      <c r="AA208" s="36">
        <f t="shared" si="326"/>
        <v>0</v>
      </c>
      <c r="AB208" s="36">
        <f t="shared" si="326"/>
        <v>765</v>
      </c>
      <c r="AC208" s="36">
        <f t="shared" si="326"/>
        <v>0</v>
      </c>
      <c r="AD208" s="36">
        <f t="shared" ref="AC208:AD210" si="327">AD209</f>
        <v>765</v>
      </c>
    </row>
    <row r="209" spans="1:30" ht="31.5" outlineLevel="7" x14ac:dyDescent="0.2">
      <c r="A209" s="41" t="s">
        <v>354</v>
      </c>
      <c r="B209" s="41" t="s">
        <v>367</v>
      </c>
      <c r="C209" s="41" t="s">
        <v>82</v>
      </c>
      <c r="D209" s="41" t="s">
        <v>3</v>
      </c>
      <c r="E209" s="42" t="s">
        <v>4</v>
      </c>
      <c r="F209" s="32">
        <v>765</v>
      </c>
      <c r="G209" s="32"/>
      <c r="H209" s="32">
        <f>SUM(F209:G209)</f>
        <v>765</v>
      </c>
      <c r="I209" s="32"/>
      <c r="J209" s="32"/>
      <c r="K209" s="32">
        <f>SUM(H209:J209)</f>
        <v>765</v>
      </c>
      <c r="L209" s="32"/>
      <c r="M209" s="32"/>
      <c r="N209" s="32">
        <f>SUM(K209:M209)</f>
        <v>765</v>
      </c>
      <c r="O209" s="32"/>
      <c r="P209" s="252">
        <f>SUM(N209:O209)</f>
        <v>765</v>
      </c>
      <c r="Q209" s="34">
        <v>765</v>
      </c>
      <c r="R209" s="32"/>
      <c r="S209" s="32">
        <f>SUM(Q209:R209)</f>
        <v>765</v>
      </c>
      <c r="T209" s="32"/>
      <c r="U209" s="32">
        <f>SUM(S209:T209)</f>
        <v>765</v>
      </c>
      <c r="V209" s="32"/>
      <c r="W209" s="32">
        <f>SUM(U209:V209)</f>
        <v>765</v>
      </c>
      <c r="X209" s="34">
        <v>765</v>
      </c>
      <c r="Y209" s="32"/>
      <c r="Z209" s="32">
        <f>SUM(X209:Y209)</f>
        <v>765</v>
      </c>
      <c r="AA209" s="32"/>
      <c r="AB209" s="32">
        <f>SUM(Z209:AA209)</f>
        <v>765</v>
      </c>
      <c r="AC209" s="32"/>
      <c r="AD209" s="32">
        <f>SUM(AB209:AC209)</f>
        <v>765</v>
      </c>
    </row>
    <row r="210" spans="1:30" ht="31.5" outlineLevel="5" x14ac:dyDescent="0.2">
      <c r="A210" s="22" t="s">
        <v>354</v>
      </c>
      <c r="B210" s="22" t="s">
        <v>367</v>
      </c>
      <c r="C210" s="22" t="s">
        <v>82</v>
      </c>
      <c r="D210" s="22"/>
      <c r="E210" s="40" t="s">
        <v>508</v>
      </c>
      <c r="F210" s="36">
        <f t="shared" si="326"/>
        <v>352.8</v>
      </c>
      <c r="G210" s="36">
        <f t="shared" si="326"/>
        <v>0</v>
      </c>
      <c r="H210" s="36">
        <f t="shared" si="326"/>
        <v>352.8</v>
      </c>
      <c r="I210" s="36">
        <f t="shared" si="326"/>
        <v>0</v>
      </c>
      <c r="J210" s="36">
        <f t="shared" si="326"/>
        <v>0</v>
      </c>
      <c r="K210" s="36">
        <f t="shared" si="326"/>
        <v>352.8</v>
      </c>
      <c r="L210" s="36">
        <f t="shared" si="326"/>
        <v>0</v>
      </c>
      <c r="M210" s="36">
        <f t="shared" si="326"/>
        <v>0</v>
      </c>
      <c r="N210" s="36">
        <f t="shared" si="326"/>
        <v>352.8</v>
      </c>
      <c r="O210" s="36">
        <f t="shared" si="326"/>
        <v>0</v>
      </c>
      <c r="P210" s="253">
        <f t="shared" si="326"/>
        <v>352.8</v>
      </c>
      <c r="Q210" s="36">
        <f t="shared" si="326"/>
        <v>352.8</v>
      </c>
      <c r="R210" s="36">
        <f t="shared" si="326"/>
        <v>0</v>
      </c>
      <c r="S210" s="36">
        <f t="shared" si="326"/>
        <v>352.8</v>
      </c>
      <c r="T210" s="36">
        <f t="shared" si="326"/>
        <v>0</v>
      </c>
      <c r="U210" s="36">
        <f t="shared" si="326"/>
        <v>352.8</v>
      </c>
      <c r="V210" s="36">
        <f t="shared" si="326"/>
        <v>0</v>
      </c>
      <c r="W210" s="36">
        <f t="shared" si="326"/>
        <v>352.8</v>
      </c>
      <c r="X210" s="36">
        <f t="shared" si="326"/>
        <v>352.8</v>
      </c>
      <c r="Y210" s="36">
        <f t="shared" si="326"/>
        <v>0</v>
      </c>
      <c r="Z210" s="36">
        <f t="shared" si="326"/>
        <v>352.8</v>
      </c>
      <c r="AA210" s="36">
        <f t="shared" si="326"/>
        <v>0</v>
      </c>
      <c r="AB210" s="36">
        <f t="shared" si="326"/>
        <v>352.8</v>
      </c>
      <c r="AC210" s="36">
        <f t="shared" si="327"/>
        <v>0</v>
      </c>
      <c r="AD210" s="36">
        <f t="shared" si="327"/>
        <v>352.8</v>
      </c>
    </row>
    <row r="211" spans="1:30" ht="31.5" outlineLevel="7" x14ac:dyDescent="0.2">
      <c r="A211" s="41" t="s">
        <v>354</v>
      </c>
      <c r="B211" s="41" t="s">
        <v>367</v>
      </c>
      <c r="C211" s="41" t="s">
        <v>82</v>
      </c>
      <c r="D211" s="41" t="s">
        <v>3</v>
      </c>
      <c r="E211" s="42" t="s">
        <v>4</v>
      </c>
      <c r="F211" s="32">
        <v>352.8</v>
      </c>
      <c r="G211" s="32"/>
      <c r="H211" s="32">
        <f>SUM(F211:G211)</f>
        <v>352.8</v>
      </c>
      <c r="I211" s="32"/>
      <c r="J211" s="32"/>
      <c r="K211" s="32">
        <f>SUM(H211:J211)</f>
        <v>352.8</v>
      </c>
      <c r="L211" s="32"/>
      <c r="M211" s="32"/>
      <c r="N211" s="32">
        <f>SUM(K211:M211)</f>
        <v>352.8</v>
      </c>
      <c r="O211" s="32"/>
      <c r="P211" s="252">
        <f>SUM(N211:O211)</f>
        <v>352.8</v>
      </c>
      <c r="Q211" s="34">
        <v>352.8</v>
      </c>
      <c r="R211" s="32"/>
      <c r="S211" s="32">
        <f>SUM(Q211:R211)</f>
        <v>352.8</v>
      </c>
      <c r="T211" s="32"/>
      <c r="U211" s="32">
        <f>SUM(S211:T211)</f>
        <v>352.8</v>
      </c>
      <c r="V211" s="32"/>
      <c r="W211" s="32">
        <f>SUM(U211:V211)</f>
        <v>352.8</v>
      </c>
      <c r="X211" s="34">
        <v>352.8</v>
      </c>
      <c r="Y211" s="32"/>
      <c r="Z211" s="32">
        <f>SUM(X211:Y211)</f>
        <v>352.8</v>
      </c>
      <c r="AA211" s="32"/>
      <c r="AB211" s="32">
        <f>SUM(Z211:AA211)</f>
        <v>352.8</v>
      </c>
      <c r="AC211" s="32"/>
      <c r="AD211" s="32">
        <f>SUM(AB211:AC211)</f>
        <v>352.8</v>
      </c>
    </row>
    <row r="212" spans="1:30" ht="15.75" outlineLevel="7" x14ac:dyDescent="0.2">
      <c r="A212" s="22" t="s">
        <v>354</v>
      </c>
      <c r="B212" s="22" t="s">
        <v>367</v>
      </c>
      <c r="C212" s="26" t="s">
        <v>448</v>
      </c>
      <c r="D212" s="26"/>
      <c r="E212" s="27" t="s">
        <v>447</v>
      </c>
      <c r="F212" s="36">
        <f t="shared" ref="F212:AC213" si="328">F213</f>
        <v>839</v>
      </c>
      <c r="G212" s="36">
        <f t="shared" si="328"/>
        <v>0</v>
      </c>
      <c r="H212" s="36">
        <f t="shared" si="328"/>
        <v>839</v>
      </c>
      <c r="I212" s="36">
        <f t="shared" si="328"/>
        <v>0</v>
      </c>
      <c r="J212" s="36">
        <f t="shared" si="328"/>
        <v>5157</v>
      </c>
      <c r="K212" s="36">
        <f t="shared" si="328"/>
        <v>5996</v>
      </c>
      <c r="L212" s="36">
        <f t="shared" si="328"/>
        <v>0</v>
      </c>
      <c r="M212" s="36">
        <f t="shared" si="328"/>
        <v>0</v>
      </c>
      <c r="N212" s="36">
        <f t="shared" si="328"/>
        <v>5996</v>
      </c>
      <c r="O212" s="36">
        <f t="shared" si="328"/>
        <v>0</v>
      </c>
      <c r="P212" s="253">
        <f t="shared" si="328"/>
        <v>5996</v>
      </c>
      <c r="Q212" s="36">
        <f t="shared" si="328"/>
        <v>839</v>
      </c>
      <c r="R212" s="36">
        <f t="shared" si="328"/>
        <v>0</v>
      </c>
      <c r="S212" s="36">
        <f t="shared" si="328"/>
        <v>839</v>
      </c>
      <c r="T212" s="36">
        <f t="shared" si="328"/>
        <v>0</v>
      </c>
      <c r="U212" s="36">
        <f t="shared" si="328"/>
        <v>839</v>
      </c>
      <c r="V212" s="36">
        <f t="shared" si="328"/>
        <v>0</v>
      </c>
      <c r="W212" s="36">
        <f t="shared" si="328"/>
        <v>839</v>
      </c>
      <c r="X212" s="36">
        <f t="shared" si="328"/>
        <v>839</v>
      </c>
      <c r="Y212" s="36">
        <f t="shared" si="328"/>
        <v>0</v>
      </c>
      <c r="Z212" s="36">
        <f t="shared" si="328"/>
        <v>839</v>
      </c>
      <c r="AA212" s="36">
        <f t="shared" si="328"/>
        <v>0</v>
      </c>
      <c r="AB212" s="36">
        <f t="shared" si="328"/>
        <v>839</v>
      </c>
      <c r="AC212" s="36">
        <f t="shared" si="328"/>
        <v>0</v>
      </c>
      <c r="AD212" s="36">
        <f t="shared" ref="AC212:AD213" si="329">AD213</f>
        <v>839</v>
      </c>
    </row>
    <row r="213" spans="1:30" s="82" customFormat="1" ht="25.5" customHeight="1" outlineLevel="7" x14ac:dyDescent="0.2">
      <c r="A213" s="22" t="s">
        <v>354</v>
      </c>
      <c r="B213" s="22" t="s">
        <v>367</v>
      </c>
      <c r="C213" s="26" t="s">
        <v>444</v>
      </c>
      <c r="D213" s="26" t="s">
        <v>329</v>
      </c>
      <c r="E213" s="59" t="s">
        <v>644</v>
      </c>
      <c r="F213" s="36">
        <f t="shared" si="328"/>
        <v>839</v>
      </c>
      <c r="G213" s="36">
        <f t="shared" si="328"/>
        <v>0</v>
      </c>
      <c r="H213" s="36">
        <f t="shared" si="328"/>
        <v>839</v>
      </c>
      <c r="I213" s="36">
        <f t="shared" si="328"/>
        <v>0</v>
      </c>
      <c r="J213" s="36">
        <f t="shared" si="328"/>
        <v>5157</v>
      </c>
      <c r="K213" s="36">
        <f t="shared" si="328"/>
        <v>5996</v>
      </c>
      <c r="L213" s="36">
        <f t="shared" si="328"/>
        <v>0</v>
      </c>
      <c r="M213" s="36">
        <f t="shared" si="328"/>
        <v>0</v>
      </c>
      <c r="N213" s="36">
        <f t="shared" si="328"/>
        <v>5996</v>
      </c>
      <c r="O213" s="36">
        <f t="shared" si="328"/>
        <v>0</v>
      </c>
      <c r="P213" s="253">
        <f t="shared" si="328"/>
        <v>5996</v>
      </c>
      <c r="Q213" s="36">
        <f t="shared" si="328"/>
        <v>839</v>
      </c>
      <c r="R213" s="36">
        <f t="shared" si="328"/>
        <v>0</v>
      </c>
      <c r="S213" s="36">
        <f t="shared" si="328"/>
        <v>839</v>
      </c>
      <c r="T213" s="36">
        <f t="shared" si="328"/>
        <v>0</v>
      </c>
      <c r="U213" s="36">
        <f t="shared" si="328"/>
        <v>839</v>
      </c>
      <c r="V213" s="36">
        <f t="shared" si="328"/>
        <v>0</v>
      </c>
      <c r="W213" s="36">
        <f t="shared" si="328"/>
        <v>839</v>
      </c>
      <c r="X213" s="36">
        <f t="shared" si="328"/>
        <v>839</v>
      </c>
      <c r="Y213" s="36">
        <f t="shared" si="328"/>
        <v>0</v>
      </c>
      <c r="Z213" s="36">
        <f t="shared" si="328"/>
        <v>839</v>
      </c>
      <c r="AA213" s="36">
        <f t="shared" si="328"/>
        <v>0</v>
      </c>
      <c r="AB213" s="36">
        <f t="shared" si="328"/>
        <v>839</v>
      </c>
      <c r="AC213" s="36">
        <f t="shared" si="329"/>
        <v>0</v>
      </c>
      <c r="AD213" s="36">
        <f t="shared" si="329"/>
        <v>839</v>
      </c>
    </row>
    <row r="214" spans="1:30" ht="15.75" outlineLevel="7" x14ac:dyDescent="0.2">
      <c r="A214" s="41" t="s">
        <v>354</v>
      </c>
      <c r="B214" s="41" t="s">
        <v>367</v>
      </c>
      <c r="C214" s="30" t="s">
        <v>444</v>
      </c>
      <c r="D214" s="30" t="s">
        <v>41</v>
      </c>
      <c r="E214" s="31" t="s">
        <v>310</v>
      </c>
      <c r="F214" s="32">
        <v>839</v>
      </c>
      <c r="G214" s="32"/>
      <c r="H214" s="32">
        <f>SUM(F214:G214)</f>
        <v>839</v>
      </c>
      <c r="I214" s="32"/>
      <c r="J214" s="32">
        <v>5157</v>
      </c>
      <c r="K214" s="32">
        <f>SUM(H214:J214)</f>
        <v>5996</v>
      </c>
      <c r="L214" s="32"/>
      <c r="M214" s="32"/>
      <c r="N214" s="32">
        <f>SUM(K214:M214)</f>
        <v>5996</v>
      </c>
      <c r="O214" s="32"/>
      <c r="P214" s="252">
        <f>SUM(N214:O214)</f>
        <v>5996</v>
      </c>
      <c r="Q214" s="32">
        <v>839</v>
      </c>
      <c r="R214" s="32"/>
      <c r="S214" s="32">
        <f>SUM(Q214:R214)</f>
        <v>839</v>
      </c>
      <c r="T214" s="32"/>
      <c r="U214" s="32">
        <f>SUM(S214:T214)</f>
        <v>839</v>
      </c>
      <c r="V214" s="32"/>
      <c r="W214" s="32">
        <f>SUM(U214:V214)</f>
        <v>839</v>
      </c>
      <c r="X214" s="32">
        <v>839</v>
      </c>
      <c r="Y214" s="32"/>
      <c r="Z214" s="32">
        <f>SUM(X214:Y214)</f>
        <v>839</v>
      </c>
      <c r="AA214" s="32"/>
      <c r="AB214" s="32">
        <f>SUM(Z214:AA214)</f>
        <v>839</v>
      </c>
      <c r="AC214" s="32"/>
      <c r="AD214" s="32">
        <f>SUM(AB214:AC214)</f>
        <v>839</v>
      </c>
    </row>
    <row r="215" spans="1:30" ht="15.75" outlineLevel="7" x14ac:dyDescent="0.2">
      <c r="A215" s="22" t="s">
        <v>354</v>
      </c>
      <c r="B215" s="22" t="s">
        <v>369</v>
      </c>
      <c r="C215" s="41"/>
      <c r="D215" s="41"/>
      <c r="E215" s="85" t="s">
        <v>370</v>
      </c>
      <c r="F215" s="36">
        <f>F216+F256+F263+F290+F246+F241</f>
        <v>443796.89999999997</v>
      </c>
      <c r="G215" s="36">
        <f t="shared" ref="G215:N215" si="330">G216+G256+G263+G290+G246+G241</f>
        <v>31860.204839999999</v>
      </c>
      <c r="H215" s="36">
        <f t="shared" si="330"/>
        <v>475657.10483999999</v>
      </c>
      <c r="I215" s="36">
        <f t="shared" si="330"/>
        <v>2188.9458799999998</v>
      </c>
      <c r="J215" s="36">
        <f t="shared" si="330"/>
        <v>16458.099999999999</v>
      </c>
      <c r="K215" s="36">
        <f t="shared" si="330"/>
        <v>494304.15071999998</v>
      </c>
      <c r="L215" s="36">
        <f t="shared" si="330"/>
        <v>6349.9474</v>
      </c>
      <c r="M215" s="36">
        <f t="shared" si="330"/>
        <v>23386.283650000001</v>
      </c>
      <c r="N215" s="36">
        <f t="shared" si="330"/>
        <v>524040.38176999998</v>
      </c>
      <c r="O215" s="36">
        <f t="shared" ref="O215:P215" si="331">O216+O256+O263+O290+O246+O241</f>
        <v>35584.800000000003</v>
      </c>
      <c r="P215" s="253">
        <f t="shared" si="331"/>
        <v>559625.18177000002</v>
      </c>
      <c r="Q215" s="36">
        <f>Q216+Q256+Q263+Q290+Q246+Q241</f>
        <v>314606.70000000007</v>
      </c>
      <c r="R215" s="36">
        <f t="shared" ref="R215:U215" si="332">R216+R256+R263+R290+R246+R241</f>
        <v>-2943.8390199999999</v>
      </c>
      <c r="S215" s="36">
        <f t="shared" si="332"/>
        <v>311662.86098</v>
      </c>
      <c r="T215" s="36">
        <f t="shared" si="332"/>
        <v>10745.732</v>
      </c>
      <c r="U215" s="36">
        <f t="shared" si="332"/>
        <v>322408.59298000002</v>
      </c>
      <c r="V215" s="36">
        <f t="shared" ref="V215:W215" si="333">V216+V256+V263+V290+V246+V241</f>
        <v>100000</v>
      </c>
      <c r="W215" s="36">
        <f t="shared" si="333"/>
        <v>422408.59298000002</v>
      </c>
      <c r="X215" s="36">
        <f>X216+X256+X263+X290+X246+X241</f>
        <v>327230.10000000003</v>
      </c>
      <c r="Y215" s="36">
        <f t="shared" ref="Y215:AB215" si="334">Y216+Y256+Y263+Y290+Y246+Y241</f>
        <v>0</v>
      </c>
      <c r="Z215" s="36">
        <f t="shared" si="334"/>
        <v>327230.10000000003</v>
      </c>
      <c r="AA215" s="36">
        <f t="shared" si="334"/>
        <v>10745.732</v>
      </c>
      <c r="AB215" s="36">
        <f t="shared" si="334"/>
        <v>337975.83200000005</v>
      </c>
      <c r="AC215" s="36">
        <f t="shared" ref="AC215:AD215" si="335">AC216+AC256+AC263+AC290+AC246+AC241</f>
        <v>100000</v>
      </c>
      <c r="AD215" s="36">
        <f t="shared" si="335"/>
        <v>437975.83199999999</v>
      </c>
    </row>
    <row r="216" spans="1:30" ht="15.75" outlineLevel="1" x14ac:dyDescent="0.2">
      <c r="A216" s="22" t="s">
        <v>354</v>
      </c>
      <c r="B216" s="22" t="s">
        <v>371</v>
      </c>
      <c r="C216" s="22"/>
      <c r="D216" s="22"/>
      <c r="E216" s="40" t="s">
        <v>372</v>
      </c>
      <c r="F216" s="36">
        <f>F217+F228</f>
        <v>49643.8</v>
      </c>
      <c r="G216" s="36">
        <f t="shared" ref="G216" si="336">G217+G228</f>
        <v>0</v>
      </c>
      <c r="H216" s="36">
        <f>H217+H228+H236</f>
        <v>49643.8</v>
      </c>
      <c r="I216" s="36">
        <f t="shared" ref="I216:AB216" si="337">I217+I228+I236</f>
        <v>0</v>
      </c>
      <c r="J216" s="36">
        <f t="shared" si="337"/>
        <v>3458.1</v>
      </c>
      <c r="K216" s="36">
        <f t="shared" si="337"/>
        <v>53101.9</v>
      </c>
      <c r="L216" s="36">
        <f t="shared" si="337"/>
        <v>0</v>
      </c>
      <c r="M216" s="36">
        <f t="shared" si="337"/>
        <v>0</v>
      </c>
      <c r="N216" s="36">
        <f t="shared" si="337"/>
        <v>53101.9</v>
      </c>
      <c r="O216" s="36">
        <f t="shared" ref="O216:P216" si="338">O217+O228+O236</f>
        <v>0</v>
      </c>
      <c r="P216" s="253">
        <f t="shared" si="338"/>
        <v>53101.9</v>
      </c>
      <c r="Q216" s="36">
        <f t="shared" si="337"/>
        <v>5853.6</v>
      </c>
      <c r="R216" s="36">
        <f t="shared" si="337"/>
        <v>0</v>
      </c>
      <c r="S216" s="36">
        <f t="shared" si="337"/>
        <v>5853.6</v>
      </c>
      <c r="T216" s="36">
        <f t="shared" si="337"/>
        <v>0</v>
      </c>
      <c r="U216" s="36">
        <f t="shared" si="337"/>
        <v>5853.6</v>
      </c>
      <c r="V216" s="36">
        <f t="shared" ref="V216:W216" si="339">V217+V228+V236</f>
        <v>0</v>
      </c>
      <c r="W216" s="36">
        <f t="shared" si="339"/>
        <v>5853.6</v>
      </c>
      <c r="X216" s="36">
        <f t="shared" si="337"/>
        <v>5853.6</v>
      </c>
      <c r="Y216" s="36">
        <f t="shared" si="337"/>
        <v>0</v>
      </c>
      <c r="Z216" s="36">
        <f t="shared" si="337"/>
        <v>5853.6</v>
      </c>
      <c r="AA216" s="36">
        <f t="shared" si="337"/>
        <v>0</v>
      </c>
      <c r="AB216" s="36">
        <f t="shared" si="337"/>
        <v>5853.6</v>
      </c>
      <c r="AC216" s="36">
        <f t="shared" ref="AC216:AD216" si="340">AC217+AC228+AC236</f>
        <v>0</v>
      </c>
      <c r="AD216" s="36">
        <f t="shared" si="340"/>
        <v>5853.6</v>
      </c>
    </row>
    <row r="217" spans="1:30" ht="31.5" outlineLevel="2" x14ac:dyDescent="0.2">
      <c r="A217" s="22" t="s">
        <v>354</v>
      </c>
      <c r="B217" s="22" t="s">
        <v>371</v>
      </c>
      <c r="C217" s="22" t="s">
        <v>31</v>
      </c>
      <c r="D217" s="22"/>
      <c r="E217" s="40" t="s">
        <v>641</v>
      </c>
      <c r="F217" s="36">
        <f t="shared" ref="F217:AC218" si="341">F218</f>
        <v>47343.8</v>
      </c>
      <c r="G217" s="36">
        <f t="shared" si="341"/>
        <v>0</v>
      </c>
      <c r="H217" s="36">
        <f t="shared" si="341"/>
        <v>47343.8</v>
      </c>
      <c r="I217" s="36">
        <f t="shared" si="341"/>
        <v>0</v>
      </c>
      <c r="J217" s="36">
        <f t="shared" si="341"/>
        <v>0</v>
      </c>
      <c r="K217" s="36">
        <f t="shared" si="341"/>
        <v>47343.8</v>
      </c>
      <c r="L217" s="36">
        <f t="shared" si="341"/>
        <v>0</v>
      </c>
      <c r="M217" s="36">
        <f t="shared" si="341"/>
        <v>0</v>
      </c>
      <c r="N217" s="36">
        <f t="shared" si="341"/>
        <v>47343.8</v>
      </c>
      <c r="O217" s="36">
        <f t="shared" si="341"/>
        <v>0</v>
      </c>
      <c r="P217" s="253">
        <f t="shared" si="341"/>
        <v>47343.8</v>
      </c>
      <c r="Q217" s="36">
        <f t="shared" si="341"/>
        <v>2953.6</v>
      </c>
      <c r="R217" s="36">
        <f t="shared" si="341"/>
        <v>0</v>
      </c>
      <c r="S217" s="36">
        <f t="shared" si="341"/>
        <v>2953.6</v>
      </c>
      <c r="T217" s="36">
        <f t="shared" si="341"/>
        <v>0</v>
      </c>
      <c r="U217" s="36">
        <f t="shared" si="341"/>
        <v>2953.6</v>
      </c>
      <c r="V217" s="36">
        <f t="shared" si="341"/>
        <v>0</v>
      </c>
      <c r="W217" s="36">
        <f t="shared" si="341"/>
        <v>2953.6</v>
      </c>
      <c r="X217" s="36">
        <f t="shared" si="341"/>
        <v>2953.6</v>
      </c>
      <c r="Y217" s="36">
        <f t="shared" si="341"/>
        <v>0</v>
      </c>
      <c r="Z217" s="36">
        <f t="shared" si="341"/>
        <v>2953.6</v>
      </c>
      <c r="AA217" s="36">
        <f t="shared" si="341"/>
        <v>0</v>
      </c>
      <c r="AB217" s="36">
        <f t="shared" si="341"/>
        <v>2953.6</v>
      </c>
      <c r="AC217" s="36">
        <f t="shared" si="341"/>
        <v>0</v>
      </c>
      <c r="AD217" s="36">
        <f t="shared" ref="AC217:AD218" si="342">AD218</f>
        <v>2953.6</v>
      </c>
    </row>
    <row r="218" spans="1:30" ht="15.75" outlineLevel="3" x14ac:dyDescent="0.2">
      <c r="A218" s="22" t="s">
        <v>354</v>
      </c>
      <c r="B218" s="22" t="s">
        <v>371</v>
      </c>
      <c r="C218" s="22" t="s">
        <v>32</v>
      </c>
      <c r="D218" s="22"/>
      <c r="E218" s="40" t="s">
        <v>642</v>
      </c>
      <c r="F218" s="36">
        <f t="shared" si="341"/>
        <v>47343.8</v>
      </c>
      <c r="G218" s="36">
        <f t="shared" si="341"/>
        <v>0</v>
      </c>
      <c r="H218" s="36">
        <f t="shared" si="341"/>
        <v>47343.8</v>
      </c>
      <c r="I218" s="36">
        <f t="shared" si="341"/>
        <v>0</v>
      </c>
      <c r="J218" s="36">
        <f t="shared" si="341"/>
        <v>0</v>
      </c>
      <c r="K218" s="36">
        <f t="shared" si="341"/>
        <v>47343.8</v>
      </c>
      <c r="L218" s="36">
        <f t="shared" si="341"/>
        <v>0</v>
      </c>
      <c r="M218" s="36">
        <f t="shared" si="341"/>
        <v>0</v>
      </c>
      <c r="N218" s="36">
        <f t="shared" si="341"/>
        <v>47343.8</v>
      </c>
      <c r="O218" s="36">
        <f t="shared" si="341"/>
        <v>0</v>
      </c>
      <c r="P218" s="253">
        <f t="shared" si="341"/>
        <v>47343.8</v>
      </c>
      <c r="Q218" s="36">
        <f t="shared" si="341"/>
        <v>2953.6</v>
      </c>
      <c r="R218" s="36">
        <f t="shared" si="341"/>
        <v>0</v>
      </c>
      <c r="S218" s="36">
        <f t="shared" si="341"/>
        <v>2953.6</v>
      </c>
      <c r="T218" s="36">
        <f t="shared" si="341"/>
        <v>0</v>
      </c>
      <c r="U218" s="36">
        <f t="shared" si="341"/>
        <v>2953.6</v>
      </c>
      <c r="V218" s="36">
        <f t="shared" si="341"/>
        <v>0</v>
      </c>
      <c r="W218" s="36">
        <f t="shared" si="341"/>
        <v>2953.6</v>
      </c>
      <c r="X218" s="36">
        <f t="shared" si="341"/>
        <v>2953.6</v>
      </c>
      <c r="Y218" s="36">
        <f t="shared" si="341"/>
        <v>0</v>
      </c>
      <c r="Z218" s="36">
        <f t="shared" si="341"/>
        <v>2953.6</v>
      </c>
      <c r="AA218" s="36">
        <f t="shared" si="341"/>
        <v>0</v>
      </c>
      <c r="AB218" s="36">
        <f t="shared" si="341"/>
        <v>2953.6</v>
      </c>
      <c r="AC218" s="36">
        <f t="shared" si="342"/>
        <v>0</v>
      </c>
      <c r="AD218" s="36">
        <f t="shared" si="342"/>
        <v>2953.6</v>
      </c>
    </row>
    <row r="219" spans="1:30" ht="15.75" outlineLevel="4" x14ac:dyDescent="0.2">
      <c r="A219" s="22" t="s">
        <v>354</v>
      </c>
      <c r="B219" s="22" t="s">
        <v>371</v>
      </c>
      <c r="C219" s="22" t="s">
        <v>78</v>
      </c>
      <c r="D219" s="22"/>
      <c r="E219" s="40" t="s">
        <v>79</v>
      </c>
      <c r="F219" s="36">
        <f>F224+F220+F222+F226</f>
        <v>47343.8</v>
      </c>
      <c r="G219" s="36">
        <f t="shared" ref="G219:AB219" si="343">G224+G220+G222+G226</f>
        <v>0</v>
      </c>
      <c r="H219" s="36">
        <f t="shared" si="343"/>
        <v>47343.8</v>
      </c>
      <c r="I219" s="36">
        <f t="shared" si="343"/>
        <v>0</v>
      </c>
      <c r="J219" s="36">
        <f t="shared" si="343"/>
        <v>0</v>
      </c>
      <c r="K219" s="36">
        <f t="shared" si="343"/>
        <v>47343.8</v>
      </c>
      <c r="L219" s="36">
        <f t="shared" si="343"/>
        <v>0</v>
      </c>
      <c r="M219" s="36">
        <f t="shared" si="343"/>
        <v>0</v>
      </c>
      <c r="N219" s="36">
        <f t="shared" si="343"/>
        <v>47343.8</v>
      </c>
      <c r="O219" s="36">
        <f t="shared" ref="O219:P219" si="344">O224+O220+O222+O226</f>
        <v>0</v>
      </c>
      <c r="P219" s="253">
        <f t="shared" si="344"/>
        <v>47343.8</v>
      </c>
      <c r="Q219" s="36">
        <f t="shared" si="343"/>
        <v>2953.6</v>
      </c>
      <c r="R219" s="36">
        <f t="shared" si="343"/>
        <v>0</v>
      </c>
      <c r="S219" s="36">
        <f t="shared" si="343"/>
        <v>2953.6</v>
      </c>
      <c r="T219" s="36">
        <f t="shared" si="343"/>
        <v>0</v>
      </c>
      <c r="U219" s="36">
        <f t="shared" si="343"/>
        <v>2953.6</v>
      </c>
      <c r="V219" s="36">
        <f t="shared" ref="V219:W219" si="345">V224+V220+V222+V226</f>
        <v>0</v>
      </c>
      <c r="W219" s="36">
        <f t="shared" si="345"/>
        <v>2953.6</v>
      </c>
      <c r="X219" s="36">
        <f t="shared" si="343"/>
        <v>2953.6</v>
      </c>
      <c r="Y219" s="36">
        <f t="shared" si="343"/>
        <v>0</v>
      </c>
      <c r="Z219" s="36">
        <f t="shared" si="343"/>
        <v>2953.6</v>
      </c>
      <c r="AA219" s="36">
        <f t="shared" si="343"/>
        <v>0</v>
      </c>
      <c r="AB219" s="36">
        <f t="shared" si="343"/>
        <v>2953.6</v>
      </c>
      <c r="AC219" s="36">
        <f t="shared" ref="AC219:AD219" si="346">AC224+AC220+AC222+AC226</f>
        <v>0</v>
      </c>
      <c r="AD219" s="36">
        <f t="shared" si="346"/>
        <v>2953.6</v>
      </c>
    </row>
    <row r="220" spans="1:30" ht="31.5" outlineLevel="4" x14ac:dyDescent="0.2">
      <c r="A220" s="22" t="s">
        <v>354</v>
      </c>
      <c r="B220" s="22" t="s">
        <v>371</v>
      </c>
      <c r="C220" s="22" t="s">
        <v>509</v>
      </c>
      <c r="D220" s="22"/>
      <c r="E220" s="40" t="s">
        <v>510</v>
      </c>
      <c r="F220" s="36">
        <f t="shared" ref="F220:AD220" si="347">F221</f>
        <v>127.8</v>
      </c>
      <c r="G220" s="36">
        <f t="shared" si="347"/>
        <v>0</v>
      </c>
      <c r="H220" s="36">
        <f t="shared" si="347"/>
        <v>127.8</v>
      </c>
      <c r="I220" s="36">
        <f t="shared" si="347"/>
        <v>0</v>
      </c>
      <c r="J220" s="36">
        <f t="shared" si="347"/>
        <v>0</v>
      </c>
      <c r="K220" s="36">
        <f t="shared" si="347"/>
        <v>127.8</v>
      </c>
      <c r="L220" s="36">
        <f t="shared" si="347"/>
        <v>0</v>
      </c>
      <c r="M220" s="36">
        <f t="shared" si="347"/>
        <v>0</v>
      </c>
      <c r="N220" s="36">
        <f t="shared" si="347"/>
        <v>127.8</v>
      </c>
      <c r="O220" s="36">
        <f t="shared" si="347"/>
        <v>0</v>
      </c>
      <c r="P220" s="253">
        <f t="shared" si="347"/>
        <v>127.8</v>
      </c>
      <c r="Q220" s="36">
        <f t="shared" si="347"/>
        <v>131.6</v>
      </c>
      <c r="R220" s="36">
        <f t="shared" si="347"/>
        <v>0</v>
      </c>
      <c r="S220" s="36">
        <f t="shared" si="347"/>
        <v>131.6</v>
      </c>
      <c r="T220" s="36">
        <f t="shared" si="347"/>
        <v>0</v>
      </c>
      <c r="U220" s="36">
        <f t="shared" si="347"/>
        <v>131.6</v>
      </c>
      <c r="V220" s="36">
        <f t="shared" si="347"/>
        <v>0</v>
      </c>
      <c r="W220" s="36">
        <f t="shared" si="347"/>
        <v>131.6</v>
      </c>
      <c r="X220" s="36">
        <f t="shared" si="347"/>
        <v>131.6</v>
      </c>
      <c r="Y220" s="36">
        <f t="shared" si="347"/>
        <v>0</v>
      </c>
      <c r="Z220" s="36">
        <f t="shared" si="347"/>
        <v>131.6</v>
      </c>
      <c r="AA220" s="36">
        <f t="shared" si="347"/>
        <v>0</v>
      </c>
      <c r="AB220" s="36">
        <f t="shared" si="347"/>
        <v>131.6</v>
      </c>
      <c r="AC220" s="36">
        <f t="shared" si="347"/>
        <v>0</v>
      </c>
      <c r="AD220" s="36">
        <f t="shared" si="347"/>
        <v>131.6</v>
      </c>
    </row>
    <row r="221" spans="1:30" ht="15.75" outlineLevel="4" x14ac:dyDescent="0.2">
      <c r="A221" s="41" t="s">
        <v>354</v>
      </c>
      <c r="B221" s="41" t="s">
        <v>371</v>
      </c>
      <c r="C221" s="41" t="s">
        <v>509</v>
      </c>
      <c r="D221" s="41" t="s">
        <v>41</v>
      </c>
      <c r="E221" s="42" t="s">
        <v>42</v>
      </c>
      <c r="F221" s="32">
        <v>127.8</v>
      </c>
      <c r="G221" s="32"/>
      <c r="H221" s="32">
        <f>SUM(F221:G221)</f>
        <v>127.8</v>
      </c>
      <c r="I221" s="32"/>
      <c r="J221" s="32"/>
      <c r="K221" s="32">
        <f>SUM(H221:J221)</f>
        <v>127.8</v>
      </c>
      <c r="L221" s="32"/>
      <c r="M221" s="32"/>
      <c r="N221" s="32">
        <f>SUM(K221:M221)</f>
        <v>127.8</v>
      </c>
      <c r="O221" s="32"/>
      <c r="P221" s="252">
        <f>SUM(N221:O221)</f>
        <v>127.8</v>
      </c>
      <c r="Q221" s="34">
        <v>131.6</v>
      </c>
      <c r="R221" s="32"/>
      <c r="S221" s="32">
        <f>SUM(Q221:R221)</f>
        <v>131.6</v>
      </c>
      <c r="T221" s="32"/>
      <c r="U221" s="32">
        <f>SUM(S221:T221)</f>
        <v>131.6</v>
      </c>
      <c r="V221" s="32"/>
      <c r="W221" s="32">
        <f>SUM(U221:V221)</f>
        <v>131.6</v>
      </c>
      <c r="X221" s="34">
        <v>131.6</v>
      </c>
      <c r="Y221" s="32"/>
      <c r="Z221" s="32">
        <f>SUM(X221:Y221)</f>
        <v>131.6</v>
      </c>
      <c r="AA221" s="32"/>
      <c r="AB221" s="32">
        <f>SUM(Z221:AA221)</f>
        <v>131.6</v>
      </c>
      <c r="AC221" s="32"/>
      <c r="AD221" s="32">
        <f>SUM(AB221:AC221)</f>
        <v>131.6</v>
      </c>
    </row>
    <row r="222" spans="1:30" ht="15.75" outlineLevel="4" x14ac:dyDescent="0.2">
      <c r="A222" s="22" t="s">
        <v>354</v>
      </c>
      <c r="B222" s="22" t="s">
        <v>371</v>
      </c>
      <c r="C222" s="22" t="s">
        <v>511</v>
      </c>
      <c r="D222" s="22"/>
      <c r="E222" s="40" t="s">
        <v>512</v>
      </c>
      <c r="F222" s="36">
        <f t="shared" ref="F222:AD222" si="348">F223</f>
        <v>2822</v>
      </c>
      <c r="G222" s="36">
        <f t="shared" si="348"/>
        <v>0</v>
      </c>
      <c r="H222" s="36">
        <f t="shared" si="348"/>
        <v>2822</v>
      </c>
      <c r="I222" s="36">
        <f t="shared" si="348"/>
        <v>0</v>
      </c>
      <c r="J222" s="36">
        <f t="shared" si="348"/>
        <v>0</v>
      </c>
      <c r="K222" s="36">
        <f t="shared" si="348"/>
        <v>2822</v>
      </c>
      <c r="L222" s="36">
        <f t="shared" si="348"/>
        <v>0</v>
      </c>
      <c r="M222" s="36">
        <f t="shared" si="348"/>
        <v>0</v>
      </c>
      <c r="N222" s="36">
        <f t="shared" si="348"/>
        <v>2822</v>
      </c>
      <c r="O222" s="36">
        <f t="shared" si="348"/>
        <v>0</v>
      </c>
      <c r="P222" s="253">
        <f t="shared" si="348"/>
        <v>2822</v>
      </c>
      <c r="Q222" s="36">
        <f t="shared" si="348"/>
        <v>2822</v>
      </c>
      <c r="R222" s="36">
        <f t="shared" si="348"/>
        <v>0</v>
      </c>
      <c r="S222" s="36">
        <f t="shared" si="348"/>
        <v>2822</v>
      </c>
      <c r="T222" s="36">
        <f t="shared" si="348"/>
        <v>0</v>
      </c>
      <c r="U222" s="36">
        <f t="shared" si="348"/>
        <v>2822</v>
      </c>
      <c r="V222" s="36">
        <f t="shared" si="348"/>
        <v>0</v>
      </c>
      <c r="W222" s="36">
        <f t="shared" si="348"/>
        <v>2822</v>
      </c>
      <c r="X222" s="36">
        <f t="shared" si="348"/>
        <v>2822</v>
      </c>
      <c r="Y222" s="36">
        <f t="shared" si="348"/>
        <v>0</v>
      </c>
      <c r="Z222" s="36">
        <f t="shared" si="348"/>
        <v>2822</v>
      </c>
      <c r="AA222" s="36">
        <f t="shared" si="348"/>
        <v>0</v>
      </c>
      <c r="AB222" s="36">
        <f t="shared" si="348"/>
        <v>2822</v>
      </c>
      <c r="AC222" s="36">
        <f t="shared" si="348"/>
        <v>0</v>
      </c>
      <c r="AD222" s="36">
        <f t="shared" si="348"/>
        <v>2822</v>
      </c>
    </row>
    <row r="223" spans="1:30" ht="15.75" outlineLevel="4" x14ac:dyDescent="0.2">
      <c r="A223" s="41" t="s">
        <v>354</v>
      </c>
      <c r="B223" s="41" t="s">
        <v>371</v>
      </c>
      <c r="C223" s="41" t="s">
        <v>511</v>
      </c>
      <c r="D223" s="41" t="s">
        <v>41</v>
      </c>
      <c r="E223" s="42" t="s">
        <v>42</v>
      </c>
      <c r="F223" s="32">
        <v>2822</v>
      </c>
      <c r="G223" s="32"/>
      <c r="H223" s="32">
        <f>SUM(F223:G223)</f>
        <v>2822</v>
      </c>
      <c r="I223" s="32"/>
      <c r="J223" s="32"/>
      <c r="K223" s="32">
        <f>SUM(H223:J223)</f>
        <v>2822</v>
      </c>
      <c r="L223" s="32"/>
      <c r="M223" s="32"/>
      <c r="N223" s="32">
        <f>SUM(K223:M223)</f>
        <v>2822</v>
      </c>
      <c r="O223" s="32"/>
      <c r="P223" s="252">
        <f>SUM(N223:O223)</f>
        <v>2822</v>
      </c>
      <c r="Q223" s="34">
        <v>2822</v>
      </c>
      <c r="R223" s="32"/>
      <c r="S223" s="32">
        <f>SUM(Q223:R223)</f>
        <v>2822</v>
      </c>
      <c r="T223" s="32"/>
      <c r="U223" s="32">
        <f>SUM(S223:T223)</f>
        <v>2822</v>
      </c>
      <c r="V223" s="32"/>
      <c r="W223" s="32">
        <f>SUM(U223:V223)</f>
        <v>2822</v>
      </c>
      <c r="X223" s="34">
        <v>2822</v>
      </c>
      <c r="Y223" s="32"/>
      <c r="Z223" s="32">
        <f>SUM(X223:Y223)</f>
        <v>2822</v>
      </c>
      <c r="AA223" s="32"/>
      <c r="AB223" s="32">
        <f>SUM(Z223:AA223)</f>
        <v>2822</v>
      </c>
      <c r="AC223" s="32"/>
      <c r="AD223" s="32">
        <f>SUM(AB223:AC223)</f>
        <v>2822</v>
      </c>
    </row>
    <row r="224" spans="1:30" ht="31.5" outlineLevel="5" x14ac:dyDescent="0.2">
      <c r="A224" s="22" t="s">
        <v>354</v>
      </c>
      <c r="B224" s="22" t="s">
        <v>371</v>
      </c>
      <c r="C224" s="22" t="s">
        <v>514</v>
      </c>
      <c r="D224" s="22"/>
      <c r="E224" s="40" t="s">
        <v>513</v>
      </c>
      <c r="F224" s="36">
        <f t="shared" ref="F224:AC226" si="349">F225</f>
        <v>444</v>
      </c>
      <c r="G224" s="36">
        <f t="shared" si="349"/>
        <v>0</v>
      </c>
      <c r="H224" s="36">
        <f t="shared" si="349"/>
        <v>444</v>
      </c>
      <c r="I224" s="36">
        <f t="shared" si="349"/>
        <v>0</v>
      </c>
      <c r="J224" s="36">
        <f t="shared" si="349"/>
        <v>0</v>
      </c>
      <c r="K224" s="36">
        <f t="shared" si="349"/>
        <v>444</v>
      </c>
      <c r="L224" s="36">
        <f t="shared" si="349"/>
        <v>0</v>
      </c>
      <c r="M224" s="36">
        <f t="shared" si="349"/>
        <v>0</v>
      </c>
      <c r="N224" s="36">
        <f t="shared" si="349"/>
        <v>444</v>
      </c>
      <c r="O224" s="36">
        <f t="shared" si="349"/>
        <v>0</v>
      </c>
      <c r="P224" s="253">
        <f t="shared" si="349"/>
        <v>444</v>
      </c>
      <c r="Q224" s="36"/>
      <c r="R224" s="36">
        <f t="shared" si="349"/>
        <v>0</v>
      </c>
      <c r="S224" s="36"/>
      <c r="T224" s="36">
        <f t="shared" si="349"/>
        <v>0</v>
      </c>
      <c r="U224" s="36"/>
      <c r="V224" s="36">
        <f t="shared" si="349"/>
        <v>0</v>
      </c>
      <c r="W224" s="36"/>
      <c r="X224" s="36"/>
      <c r="Y224" s="36">
        <f t="shared" si="349"/>
        <v>0</v>
      </c>
      <c r="Z224" s="36"/>
      <c r="AA224" s="36">
        <f t="shared" si="349"/>
        <v>0</v>
      </c>
      <c r="AB224" s="36"/>
      <c r="AC224" s="36">
        <f t="shared" si="349"/>
        <v>0</v>
      </c>
      <c r="AD224" s="36"/>
    </row>
    <row r="225" spans="1:30" ht="15.75" outlineLevel="7" x14ac:dyDescent="0.2">
      <c r="A225" s="41" t="s">
        <v>354</v>
      </c>
      <c r="B225" s="41" t="s">
        <v>371</v>
      </c>
      <c r="C225" s="41" t="s">
        <v>514</v>
      </c>
      <c r="D225" s="41" t="s">
        <v>41</v>
      </c>
      <c r="E225" s="42" t="s">
        <v>42</v>
      </c>
      <c r="F225" s="32">
        <v>444</v>
      </c>
      <c r="G225" s="32"/>
      <c r="H225" s="32">
        <f>SUM(F225:G225)</f>
        <v>444</v>
      </c>
      <c r="I225" s="32"/>
      <c r="J225" s="32"/>
      <c r="K225" s="32">
        <f>SUM(H225:J225)</f>
        <v>444</v>
      </c>
      <c r="L225" s="32"/>
      <c r="M225" s="32"/>
      <c r="N225" s="32">
        <f>SUM(K225:M225)</f>
        <v>444</v>
      </c>
      <c r="O225" s="32"/>
      <c r="P225" s="252">
        <f>SUM(N225:O225)</f>
        <v>444</v>
      </c>
      <c r="Q225" s="34"/>
      <c r="R225" s="32"/>
      <c r="S225" s="32"/>
      <c r="T225" s="32"/>
      <c r="U225" s="32"/>
      <c r="V225" s="32"/>
      <c r="W225" s="32"/>
      <c r="X225" s="34"/>
      <c r="Y225" s="32"/>
      <c r="Z225" s="32"/>
      <c r="AA225" s="32"/>
      <c r="AB225" s="32"/>
      <c r="AC225" s="32"/>
      <c r="AD225" s="32"/>
    </row>
    <row r="226" spans="1:30" ht="31.5" outlineLevel="5" x14ac:dyDescent="0.2">
      <c r="A226" s="22" t="s">
        <v>354</v>
      </c>
      <c r="B226" s="22" t="s">
        <v>371</v>
      </c>
      <c r="C226" s="22" t="s">
        <v>514</v>
      </c>
      <c r="D226" s="22"/>
      <c r="E226" s="40" t="s">
        <v>515</v>
      </c>
      <c r="F226" s="36">
        <f t="shared" si="349"/>
        <v>43950</v>
      </c>
      <c r="G226" s="36">
        <f t="shared" si="349"/>
        <v>0</v>
      </c>
      <c r="H226" s="36">
        <f t="shared" si="349"/>
        <v>43950</v>
      </c>
      <c r="I226" s="36">
        <f t="shared" si="349"/>
        <v>0</v>
      </c>
      <c r="J226" s="36">
        <f t="shared" si="349"/>
        <v>0</v>
      </c>
      <c r="K226" s="36">
        <f t="shared" si="349"/>
        <v>43950</v>
      </c>
      <c r="L226" s="36">
        <f t="shared" si="349"/>
        <v>0</v>
      </c>
      <c r="M226" s="36">
        <f t="shared" si="349"/>
        <v>0</v>
      </c>
      <c r="N226" s="36">
        <f t="shared" si="349"/>
        <v>43950</v>
      </c>
      <c r="O226" s="36">
        <f t="shared" si="349"/>
        <v>0</v>
      </c>
      <c r="P226" s="253">
        <f t="shared" si="349"/>
        <v>43950</v>
      </c>
      <c r="Q226" s="36"/>
      <c r="R226" s="36">
        <f t="shared" si="349"/>
        <v>0</v>
      </c>
      <c r="S226" s="36"/>
      <c r="T226" s="36">
        <f t="shared" si="349"/>
        <v>0</v>
      </c>
      <c r="U226" s="36"/>
      <c r="V226" s="36">
        <f t="shared" si="349"/>
        <v>0</v>
      </c>
      <c r="W226" s="36"/>
      <c r="X226" s="36"/>
      <c r="Y226" s="36">
        <f t="shared" si="349"/>
        <v>0</v>
      </c>
      <c r="Z226" s="36"/>
      <c r="AA226" s="36">
        <f t="shared" si="349"/>
        <v>0</v>
      </c>
      <c r="AB226" s="36"/>
      <c r="AC226" s="36">
        <f t="shared" si="349"/>
        <v>0</v>
      </c>
      <c r="AD226" s="36"/>
    </row>
    <row r="227" spans="1:30" ht="15.75" outlineLevel="7" x14ac:dyDescent="0.2">
      <c r="A227" s="41" t="s">
        <v>354</v>
      </c>
      <c r="B227" s="41" t="s">
        <v>371</v>
      </c>
      <c r="C227" s="41" t="s">
        <v>514</v>
      </c>
      <c r="D227" s="41" t="s">
        <v>41</v>
      </c>
      <c r="E227" s="42" t="s">
        <v>42</v>
      </c>
      <c r="F227" s="32">
        <v>43950</v>
      </c>
      <c r="G227" s="32"/>
      <c r="H227" s="32">
        <f>SUM(F227:G227)</f>
        <v>43950</v>
      </c>
      <c r="I227" s="32"/>
      <c r="J227" s="32"/>
      <c r="K227" s="32">
        <f>SUM(H227:J227)</f>
        <v>43950</v>
      </c>
      <c r="L227" s="32"/>
      <c r="M227" s="32"/>
      <c r="N227" s="32">
        <f>SUM(K227:M227)</f>
        <v>43950</v>
      </c>
      <c r="O227" s="32"/>
      <c r="P227" s="252">
        <f>SUM(N227:O227)</f>
        <v>43950</v>
      </c>
      <c r="Q227" s="34"/>
      <c r="R227" s="32"/>
      <c r="S227" s="32"/>
      <c r="T227" s="32"/>
      <c r="U227" s="32"/>
      <c r="V227" s="32"/>
      <c r="W227" s="32"/>
      <c r="X227" s="34"/>
      <c r="Y227" s="32"/>
      <c r="Z227" s="32"/>
      <c r="AA227" s="32"/>
      <c r="AB227" s="32"/>
      <c r="AC227" s="32"/>
      <c r="AD227" s="32"/>
    </row>
    <row r="228" spans="1:30" ht="15.75" outlineLevel="2" x14ac:dyDescent="0.2">
      <c r="A228" s="22" t="s">
        <v>354</v>
      </c>
      <c r="B228" s="22" t="s">
        <v>371</v>
      </c>
      <c r="C228" s="22" t="s">
        <v>83</v>
      </c>
      <c r="D228" s="22"/>
      <c r="E228" s="40" t="s">
        <v>650</v>
      </c>
      <c r="F228" s="36">
        <f t="shared" ref="F228:AD228" si="350">F229</f>
        <v>2300</v>
      </c>
      <c r="G228" s="36">
        <f t="shared" si="350"/>
        <v>0</v>
      </c>
      <c r="H228" s="36">
        <f t="shared" si="350"/>
        <v>2300</v>
      </c>
      <c r="I228" s="36">
        <f t="shared" si="350"/>
        <v>0</v>
      </c>
      <c r="J228" s="36">
        <f t="shared" si="350"/>
        <v>0</v>
      </c>
      <c r="K228" s="36">
        <f t="shared" si="350"/>
        <v>2300</v>
      </c>
      <c r="L228" s="36">
        <f t="shared" si="350"/>
        <v>0</v>
      </c>
      <c r="M228" s="36">
        <f t="shared" si="350"/>
        <v>0</v>
      </c>
      <c r="N228" s="36">
        <f t="shared" si="350"/>
        <v>2300</v>
      </c>
      <c r="O228" s="36">
        <f t="shared" si="350"/>
        <v>0</v>
      </c>
      <c r="P228" s="253">
        <f t="shared" si="350"/>
        <v>2300</v>
      </c>
      <c r="Q228" s="36">
        <f t="shared" si="350"/>
        <v>2900</v>
      </c>
      <c r="R228" s="36">
        <f t="shared" si="350"/>
        <v>0</v>
      </c>
      <c r="S228" s="36">
        <f t="shared" si="350"/>
        <v>2900</v>
      </c>
      <c r="T228" s="36">
        <f t="shared" si="350"/>
        <v>0</v>
      </c>
      <c r="U228" s="36">
        <f t="shared" si="350"/>
        <v>2900</v>
      </c>
      <c r="V228" s="36">
        <f t="shared" si="350"/>
        <v>0</v>
      </c>
      <c r="W228" s="36">
        <f t="shared" si="350"/>
        <v>2900</v>
      </c>
      <c r="X228" s="36">
        <f t="shared" si="350"/>
        <v>2900</v>
      </c>
      <c r="Y228" s="36">
        <f t="shared" si="350"/>
        <v>0</v>
      </c>
      <c r="Z228" s="36">
        <f t="shared" si="350"/>
        <v>2900</v>
      </c>
      <c r="AA228" s="36">
        <f t="shared" si="350"/>
        <v>0</v>
      </c>
      <c r="AB228" s="36">
        <f t="shared" si="350"/>
        <v>2900</v>
      </c>
      <c r="AC228" s="36">
        <f t="shared" si="350"/>
        <v>0</v>
      </c>
      <c r="AD228" s="36">
        <f t="shared" si="350"/>
        <v>2900</v>
      </c>
    </row>
    <row r="229" spans="1:30" ht="15.75" outlineLevel="3" x14ac:dyDescent="0.2">
      <c r="A229" s="22" t="s">
        <v>354</v>
      </c>
      <c r="B229" s="22" t="s">
        <v>371</v>
      </c>
      <c r="C229" s="22" t="s">
        <v>84</v>
      </c>
      <c r="D229" s="22"/>
      <c r="E229" s="40" t="s">
        <v>691</v>
      </c>
      <c r="F229" s="36">
        <f t="shared" ref="F229:AB229" si="351">F230+F233</f>
        <v>2300</v>
      </c>
      <c r="G229" s="36">
        <f t="shared" si="351"/>
        <v>0</v>
      </c>
      <c r="H229" s="36">
        <f t="shared" si="351"/>
        <v>2300</v>
      </c>
      <c r="I229" s="36">
        <f t="shared" si="351"/>
        <v>0</v>
      </c>
      <c r="J229" s="36">
        <f t="shared" si="351"/>
        <v>0</v>
      </c>
      <c r="K229" s="36">
        <f t="shared" si="351"/>
        <v>2300</v>
      </c>
      <c r="L229" s="36">
        <f t="shared" si="351"/>
        <v>0</v>
      </c>
      <c r="M229" s="36">
        <f t="shared" si="351"/>
        <v>0</v>
      </c>
      <c r="N229" s="36">
        <f t="shared" si="351"/>
        <v>2300</v>
      </c>
      <c r="O229" s="36">
        <f t="shared" ref="O229:P229" si="352">O230+O233</f>
        <v>0</v>
      </c>
      <c r="P229" s="253">
        <f t="shared" si="352"/>
        <v>2300</v>
      </c>
      <c r="Q229" s="36">
        <f t="shared" si="351"/>
        <v>2900</v>
      </c>
      <c r="R229" s="36">
        <f t="shared" si="351"/>
        <v>0</v>
      </c>
      <c r="S229" s="36">
        <f t="shared" si="351"/>
        <v>2900</v>
      </c>
      <c r="T229" s="36">
        <f t="shared" si="351"/>
        <v>0</v>
      </c>
      <c r="U229" s="36">
        <f t="shared" si="351"/>
        <v>2900</v>
      </c>
      <c r="V229" s="36">
        <f t="shared" ref="V229:W229" si="353">V230+V233</f>
        <v>0</v>
      </c>
      <c r="W229" s="36">
        <f t="shared" si="353"/>
        <v>2900</v>
      </c>
      <c r="X229" s="36">
        <f t="shared" si="351"/>
        <v>2900</v>
      </c>
      <c r="Y229" s="36">
        <f t="shared" si="351"/>
        <v>0</v>
      </c>
      <c r="Z229" s="36">
        <f t="shared" si="351"/>
        <v>2900</v>
      </c>
      <c r="AA229" s="36">
        <f t="shared" si="351"/>
        <v>0</v>
      </c>
      <c r="AB229" s="36">
        <f t="shared" si="351"/>
        <v>2900</v>
      </c>
      <c r="AC229" s="36">
        <f t="shared" ref="AC229:AD229" si="354">AC230+AC233</f>
        <v>0</v>
      </c>
      <c r="AD229" s="36">
        <f t="shared" si="354"/>
        <v>2900</v>
      </c>
    </row>
    <row r="230" spans="1:30" ht="15.75" outlineLevel="4" x14ac:dyDescent="0.2">
      <c r="A230" s="22" t="s">
        <v>354</v>
      </c>
      <c r="B230" s="22" t="s">
        <v>371</v>
      </c>
      <c r="C230" s="22" t="s">
        <v>85</v>
      </c>
      <c r="D230" s="22"/>
      <c r="E230" s="40" t="s">
        <v>86</v>
      </c>
      <c r="F230" s="36">
        <f t="shared" ref="F230:AC231" si="355">F231</f>
        <v>1300</v>
      </c>
      <c r="G230" s="36">
        <f t="shared" si="355"/>
        <v>0</v>
      </c>
      <c r="H230" s="36">
        <f t="shared" si="355"/>
        <v>1300</v>
      </c>
      <c r="I230" s="36">
        <f t="shared" si="355"/>
        <v>0</v>
      </c>
      <c r="J230" s="36">
        <f t="shared" si="355"/>
        <v>0</v>
      </c>
      <c r="K230" s="36">
        <f t="shared" si="355"/>
        <v>1300</v>
      </c>
      <c r="L230" s="36">
        <f t="shared" si="355"/>
        <v>0</v>
      </c>
      <c r="M230" s="36">
        <f t="shared" si="355"/>
        <v>0</v>
      </c>
      <c r="N230" s="36">
        <f t="shared" si="355"/>
        <v>1300</v>
      </c>
      <c r="O230" s="36">
        <f t="shared" si="355"/>
        <v>0</v>
      </c>
      <c r="P230" s="253">
        <f t="shared" si="355"/>
        <v>1300</v>
      </c>
      <c r="Q230" s="36">
        <f t="shared" si="355"/>
        <v>1900</v>
      </c>
      <c r="R230" s="36">
        <f t="shared" si="355"/>
        <v>0</v>
      </c>
      <c r="S230" s="36">
        <f t="shared" si="355"/>
        <v>1900</v>
      </c>
      <c r="T230" s="36">
        <f t="shared" si="355"/>
        <v>0</v>
      </c>
      <c r="U230" s="36">
        <f t="shared" si="355"/>
        <v>1900</v>
      </c>
      <c r="V230" s="36">
        <f t="shared" si="355"/>
        <v>0</v>
      </c>
      <c r="W230" s="36">
        <f t="shared" si="355"/>
        <v>1900</v>
      </c>
      <c r="X230" s="36">
        <f t="shared" si="355"/>
        <v>1900</v>
      </c>
      <c r="Y230" s="36">
        <f t="shared" si="355"/>
        <v>0</v>
      </c>
      <c r="Z230" s="36">
        <f t="shared" si="355"/>
        <v>1900</v>
      </c>
      <c r="AA230" s="36">
        <f t="shared" si="355"/>
        <v>0</v>
      </c>
      <c r="AB230" s="36">
        <f t="shared" si="355"/>
        <v>1900</v>
      </c>
      <c r="AC230" s="36">
        <f t="shared" si="355"/>
        <v>0</v>
      </c>
      <c r="AD230" s="36">
        <f t="shared" ref="AC230:AD231" si="356">AD231</f>
        <v>1900</v>
      </c>
    </row>
    <row r="231" spans="1:30" ht="15.75" outlineLevel="5" x14ac:dyDescent="0.2">
      <c r="A231" s="22" t="s">
        <v>354</v>
      </c>
      <c r="B231" s="22" t="s">
        <v>371</v>
      </c>
      <c r="C231" s="22" t="s">
        <v>87</v>
      </c>
      <c r="D231" s="22"/>
      <c r="E231" s="40" t="s">
        <v>88</v>
      </c>
      <c r="F231" s="36">
        <f t="shared" si="355"/>
        <v>1300</v>
      </c>
      <c r="G231" s="36">
        <f t="shared" si="355"/>
        <v>0</v>
      </c>
      <c r="H231" s="36">
        <f t="shared" si="355"/>
        <v>1300</v>
      </c>
      <c r="I231" s="36">
        <f t="shared" si="355"/>
        <v>0</v>
      </c>
      <c r="J231" s="36">
        <f t="shared" si="355"/>
        <v>0</v>
      </c>
      <c r="K231" s="36">
        <f t="shared" si="355"/>
        <v>1300</v>
      </c>
      <c r="L231" s="36">
        <f t="shared" si="355"/>
        <v>0</v>
      </c>
      <c r="M231" s="36">
        <f t="shared" si="355"/>
        <v>0</v>
      </c>
      <c r="N231" s="36">
        <f t="shared" si="355"/>
        <v>1300</v>
      </c>
      <c r="O231" s="36">
        <f t="shared" si="355"/>
        <v>0</v>
      </c>
      <c r="P231" s="253">
        <f t="shared" si="355"/>
        <v>1300</v>
      </c>
      <c r="Q231" s="36">
        <f t="shared" si="355"/>
        <v>1900</v>
      </c>
      <c r="R231" s="36">
        <f t="shared" si="355"/>
        <v>0</v>
      </c>
      <c r="S231" s="36">
        <f t="shared" si="355"/>
        <v>1900</v>
      </c>
      <c r="T231" s="36">
        <f t="shared" si="355"/>
        <v>0</v>
      </c>
      <c r="U231" s="36">
        <f t="shared" si="355"/>
        <v>1900</v>
      </c>
      <c r="V231" s="36">
        <f t="shared" si="355"/>
        <v>0</v>
      </c>
      <c r="W231" s="36">
        <f t="shared" si="355"/>
        <v>1900</v>
      </c>
      <c r="X231" s="36">
        <f t="shared" si="355"/>
        <v>1900</v>
      </c>
      <c r="Y231" s="36">
        <f t="shared" si="355"/>
        <v>0</v>
      </c>
      <c r="Z231" s="36">
        <f t="shared" si="355"/>
        <v>1900</v>
      </c>
      <c r="AA231" s="36">
        <f t="shared" si="355"/>
        <v>0</v>
      </c>
      <c r="AB231" s="36">
        <f t="shared" si="355"/>
        <v>1900</v>
      </c>
      <c r="AC231" s="36">
        <f t="shared" si="356"/>
        <v>0</v>
      </c>
      <c r="AD231" s="36">
        <f t="shared" si="356"/>
        <v>1900</v>
      </c>
    </row>
    <row r="232" spans="1:30" ht="15.75" outlineLevel="7" x14ac:dyDescent="0.2">
      <c r="A232" s="41" t="s">
        <v>354</v>
      </c>
      <c r="B232" s="41" t="s">
        <v>371</v>
      </c>
      <c r="C232" s="41" t="s">
        <v>87</v>
      </c>
      <c r="D232" s="41" t="s">
        <v>14</v>
      </c>
      <c r="E232" s="42" t="s">
        <v>15</v>
      </c>
      <c r="F232" s="32">
        <v>1300</v>
      </c>
      <c r="G232" s="32"/>
      <c r="H232" s="32">
        <f>SUM(F232:G232)</f>
        <v>1300</v>
      </c>
      <c r="I232" s="32"/>
      <c r="J232" s="32"/>
      <c r="K232" s="32">
        <f>SUM(H232:J232)</f>
        <v>1300</v>
      </c>
      <c r="L232" s="32"/>
      <c r="M232" s="32"/>
      <c r="N232" s="32">
        <f>SUM(K232:M232)</f>
        <v>1300</v>
      </c>
      <c r="O232" s="32"/>
      <c r="P232" s="252">
        <f>SUM(N232:O232)</f>
        <v>1300</v>
      </c>
      <c r="Q232" s="32">
        <v>1900</v>
      </c>
      <c r="R232" s="32"/>
      <c r="S232" s="32">
        <f>SUM(Q232:R232)</f>
        <v>1900</v>
      </c>
      <c r="T232" s="32"/>
      <c r="U232" s="32">
        <f>SUM(S232:T232)</f>
        <v>1900</v>
      </c>
      <c r="V232" s="32"/>
      <c r="W232" s="32">
        <f>SUM(U232:V232)</f>
        <v>1900</v>
      </c>
      <c r="X232" s="32">
        <v>1900</v>
      </c>
      <c r="Y232" s="32"/>
      <c r="Z232" s="32">
        <f>SUM(X232:Y232)</f>
        <v>1900</v>
      </c>
      <c r="AA232" s="32"/>
      <c r="AB232" s="32">
        <f>SUM(Z232:AA232)</f>
        <v>1900</v>
      </c>
      <c r="AC232" s="32"/>
      <c r="AD232" s="32">
        <f>SUM(AB232:AC232)</f>
        <v>1900</v>
      </c>
    </row>
    <row r="233" spans="1:30" ht="18.75" customHeight="1" outlineLevel="4" x14ac:dyDescent="0.2">
      <c r="A233" s="22" t="s">
        <v>354</v>
      </c>
      <c r="B233" s="22" t="s">
        <v>371</v>
      </c>
      <c r="C233" s="22" t="s">
        <v>89</v>
      </c>
      <c r="D233" s="22"/>
      <c r="E233" s="40" t="s">
        <v>90</v>
      </c>
      <c r="F233" s="36">
        <f t="shared" ref="F233:AC234" si="357">F234</f>
        <v>1000</v>
      </c>
      <c r="G233" s="36">
        <f t="shared" si="357"/>
        <v>0</v>
      </c>
      <c r="H233" s="36">
        <f t="shared" si="357"/>
        <v>1000</v>
      </c>
      <c r="I233" s="36">
        <f t="shared" si="357"/>
        <v>0</v>
      </c>
      <c r="J233" s="36">
        <f t="shared" si="357"/>
        <v>0</v>
      </c>
      <c r="K233" s="36">
        <f t="shared" si="357"/>
        <v>1000</v>
      </c>
      <c r="L233" s="36">
        <f t="shared" si="357"/>
        <v>0</v>
      </c>
      <c r="M233" s="36">
        <f t="shared" si="357"/>
        <v>0</v>
      </c>
      <c r="N233" s="36">
        <f t="shared" si="357"/>
        <v>1000</v>
      </c>
      <c r="O233" s="36">
        <f t="shared" si="357"/>
        <v>0</v>
      </c>
      <c r="P233" s="253">
        <f t="shared" si="357"/>
        <v>1000</v>
      </c>
      <c r="Q233" s="36">
        <f t="shared" si="357"/>
        <v>1000</v>
      </c>
      <c r="R233" s="36">
        <f t="shared" si="357"/>
        <v>0</v>
      </c>
      <c r="S233" s="36">
        <f t="shared" si="357"/>
        <v>1000</v>
      </c>
      <c r="T233" s="36">
        <f t="shared" si="357"/>
        <v>0</v>
      </c>
      <c r="U233" s="36">
        <f t="shared" si="357"/>
        <v>1000</v>
      </c>
      <c r="V233" s="36">
        <f t="shared" si="357"/>
        <v>0</v>
      </c>
      <c r="W233" s="36">
        <f t="shared" si="357"/>
        <v>1000</v>
      </c>
      <c r="X233" s="36">
        <f t="shared" si="357"/>
        <v>1000</v>
      </c>
      <c r="Y233" s="36">
        <f t="shared" si="357"/>
        <v>0</v>
      </c>
      <c r="Z233" s="36">
        <f t="shared" si="357"/>
        <v>1000</v>
      </c>
      <c r="AA233" s="36">
        <f t="shared" si="357"/>
        <v>0</v>
      </c>
      <c r="AB233" s="36">
        <f t="shared" si="357"/>
        <v>1000</v>
      </c>
      <c r="AC233" s="36">
        <f t="shared" si="357"/>
        <v>0</v>
      </c>
      <c r="AD233" s="36">
        <f t="shared" ref="AC233:AD234" si="358">AD234</f>
        <v>1000</v>
      </c>
    </row>
    <row r="234" spans="1:30" ht="15.75" outlineLevel="5" x14ac:dyDescent="0.2">
      <c r="A234" s="22" t="s">
        <v>354</v>
      </c>
      <c r="B234" s="22" t="s">
        <v>371</v>
      </c>
      <c r="C234" s="22" t="s">
        <v>91</v>
      </c>
      <c r="D234" s="22"/>
      <c r="E234" s="40" t="s">
        <v>92</v>
      </c>
      <c r="F234" s="36">
        <f t="shared" si="357"/>
        <v>1000</v>
      </c>
      <c r="G234" s="36">
        <f t="shared" si="357"/>
        <v>0</v>
      </c>
      <c r="H234" s="36">
        <f t="shared" si="357"/>
        <v>1000</v>
      </c>
      <c r="I234" s="36">
        <f t="shared" si="357"/>
        <v>0</v>
      </c>
      <c r="J234" s="36">
        <f t="shared" si="357"/>
        <v>0</v>
      </c>
      <c r="K234" s="36">
        <f t="shared" si="357"/>
        <v>1000</v>
      </c>
      <c r="L234" s="36">
        <f t="shared" si="357"/>
        <v>0</v>
      </c>
      <c r="M234" s="36">
        <f t="shared" si="357"/>
        <v>0</v>
      </c>
      <c r="N234" s="36">
        <f t="shared" si="357"/>
        <v>1000</v>
      </c>
      <c r="O234" s="36">
        <f t="shared" si="357"/>
        <v>0</v>
      </c>
      <c r="P234" s="253">
        <f t="shared" si="357"/>
        <v>1000</v>
      </c>
      <c r="Q234" s="36">
        <f t="shared" si="357"/>
        <v>1000</v>
      </c>
      <c r="R234" s="36">
        <f t="shared" si="357"/>
        <v>0</v>
      </c>
      <c r="S234" s="36">
        <f t="shared" si="357"/>
        <v>1000</v>
      </c>
      <c r="T234" s="36">
        <f t="shared" si="357"/>
        <v>0</v>
      </c>
      <c r="U234" s="36">
        <f t="shared" si="357"/>
        <v>1000</v>
      </c>
      <c r="V234" s="36">
        <f t="shared" si="357"/>
        <v>0</v>
      </c>
      <c r="W234" s="36">
        <f t="shared" si="357"/>
        <v>1000</v>
      </c>
      <c r="X234" s="36">
        <f t="shared" si="357"/>
        <v>1000</v>
      </c>
      <c r="Y234" s="36">
        <f t="shared" si="357"/>
        <v>0</v>
      </c>
      <c r="Z234" s="36">
        <f t="shared" si="357"/>
        <v>1000</v>
      </c>
      <c r="AA234" s="36">
        <f t="shared" si="357"/>
        <v>0</v>
      </c>
      <c r="AB234" s="36">
        <f t="shared" si="357"/>
        <v>1000</v>
      </c>
      <c r="AC234" s="36">
        <f t="shared" si="358"/>
        <v>0</v>
      </c>
      <c r="AD234" s="36">
        <f t="shared" si="358"/>
        <v>1000</v>
      </c>
    </row>
    <row r="235" spans="1:30" ht="15.75" outlineLevel="7" x14ac:dyDescent="0.2">
      <c r="A235" s="41" t="s">
        <v>354</v>
      </c>
      <c r="B235" s="41" t="s">
        <v>371</v>
      </c>
      <c r="C235" s="41" t="s">
        <v>91</v>
      </c>
      <c r="D235" s="41" t="s">
        <v>14</v>
      </c>
      <c r="E235" s="42" t="s">
        <v>15</v>
      </c>
      <c r="F235" s="32">
        <v>1000</v>
      </c>
      <c r="G235" s="32"/>
      <c r="H235" s="32">
        <f>SUM(F235:G235)</f>
        <v>1000</v>
      </c>
      <c r="I235" s="32"/>
      <c r="J235" s="32"/>
      <c r="K235" s="32">
        <f>SUM(H235:J235)</f>
        <v>1000</v>
      </c>
      <c r="L235" s="32"/>
      <c r="M235" s="32"/>
      <c r="N235" s="32">
        <f>SUM(K235:M235)</f>
        <v>1000</v>
      </c>
      <c r="O235" s="32"/>
      <c r="P235" s="252">
        <f>SUM(N235:O235)</f>
        <v>1000</v>
      </c>
      <c r="Q235" s="32">
        <v>1000</v>
      </c>
      <c r="R235" s="32"/>
      <c r="S235" s="32">
        <f>SUM(Q235:R235)</f>
        <v>1000</v>
      </c>
      <c r="T235" s="32"/>
      <c r="U235" s="32">
        <f>SUM(S235:T235)</f>
        <v>1000</v>
      </c>
      <c r="V235" s="32"/>
      <c r="W235" s="32">
        <f>SUM(U235:V235)</f>
        <v>1000</v>
      </c>
      <c r="X235" s="32">
        <v>1000</v>
      </c>
      <c r="Y235" s="32"/>
      <c r="Z235" s="32">
        <f>SUM(X235:Y235)</f>
        <v>1000</v>
      </c>
      <c r="AA235" s="32"/>
      <c r="AB235" s="32">
        <f>SUM(Z235:AA235)</f>
        <v>1000</v>
      </c>
      <c r="AC235" s="32"/>
      <c r="AD235" s="32">
        <f>SUM(AB235:AC235)</f>
        <v>1000</v>
      </c>
    </row>
    <row r="236" spans="1:30" ht="31.5" outlineLevel="7" x14ac:dyDescent="0.2">
      <c r="A236" s="22" t="s">
        <v>354</v>
      </c>
      <c r="B236" s="22" t="s">
        <v>371</v>
      </c>
      <c r="C236" s="22" t="s">
        <v>93</v>
      </c>
      <c r="D236" s="22"/>
      <c r="E236" s="40" t="s">
        <v>652</v>
      </c>
      <c r="F236" s="32"/>
      <c r="G236" s="32"/>
      <c r="H236" s="36">
        <f>H237</f>
        <v>0</v>
      </c>
      <c r="I236" s="36">
        <f t="shared" ref="I236:AC239" si="359">I237</f>
        <v>0</v>
      </c>
      <c r="J236" s="36">
        <f t="shared" si="359"/>
        <v>3458.1</v>
      </c>
      <c r="K236" s="36">
        <f t="shared" si="359"/>
        <v>3458.1</v>
      </c>
      <c r="L236" s="36">
        <f t="shared" si="359"/>
        <v>0</v>
      </c>
      <c r="M236" s="36">
        <f t="shared" si="359"/>
        <v>0</v>
      </c>
      <c r="N236" s="36">
        <f t="shared" si="359"/>
        <v>3458.1</v>
      </c>
      <c r="O236" s="36">
        <f t="shared" si="359"/>
        <v>0</v>
      </c>
      <c r="P236" s="253">
        <f t="shared" si="359"/>
        <v>3458.1</v>
      </c>
      <c r="Q236" s="36">
        <f t="shared" si="359"/>
        <v>0</v>
      </c>
      <c r="R236" s="36">
        <f t="shared" si="359"/>
        <v>0</v>
      </c>
      <c r="S236" s="36">
        <f t="shared" si="359"/>
        <v>0</v>
      </c>
      <c r="T236" s="36">
        <f t="shared" si="359"/>
        <v>0</v>
      </c>
      <c r="U236" s="36"/>
      <c r="V236" s="36">
        <f t="shared" si="359"/>
        <v>0</v>
      </c>
      <c r="W236" s="36"/>
      <c r="X236" s="36">
        <f t="shared" si="359"/>
        <v>0</v>
      </c>
      <c r="Y236" s="36">
        <f t="shared" si="359"/>
        <v>0</v>
      </c>
      <c r="Z236" s="36">
        <f t="shared" si="359"/>
        <v>0</v>
      </c>
      <c r="AA236" s="36">
        <f t="shared" si="359"/>
        <v>0</v>
      </c>
      <c r="AB236" s="36"/>
      <c r="AC236" s="36">
        <f t="shared" si="359"/>
        <v>0</v>
      </c>
      <c r="AD236" s="36"/>
    </row>
    <row r="237" spans="1:30" ht="15.75" outlineLevel="7" x14ac:dyDescent="0.2">
      <c r="A237" s="22" t="s">
        <v>354</v>
      </c>
      <c r="B237" s="22" t="s">
        <v>371</v>
      </c>
      <c r="C237" s="22" t="s">
        <v>94</v>
      </c>
      <c r="D237" s="22"/>
      <c r="E237" s="40" t="s">
        <v>653</v>
      </c>
      <c r="F237" s="32"/>
      <c r="G237" s="32"/>
      <c r="H237" s="36">
        <f>H238</f>
        <v>0</v>
      </c>
      <c r="I237" s="36">
        <f t="shared" si="359"/>
        <v>0</v>
      </c>
      <c r="J237" s="36">
        <f t="shared" si="359"/>
        <v>3458.1</v>
      </c>
      <c r="K237" s="36">
        <f t="shared" si="359"/>
        <v>3458.1</v>
      </c>
      <c r="L237" s="36">
        <f t="shared" si="359"/>
        <v>0</v>
      </c>
      <c r="M237" s="36">
        <f t="shared" si="359"/>
        <v>0</v>
      </c>
      <c r="N237" s="36">
        <f t="shared" si="359"/>
        <v>3458.1</v>
      </c>
      <c r="O237" s="36">
        <f t="shared" si="359"/>
        <v>0</v>
      </c>
      <c r="P237" s="253">
        <f t="shared" si="359"/>
        <v>3458.1</v>
      </c>
      <c r="Q237" s="36">
        <f t="shared" si="359"/>
        <v>0</v>
      </c>
      <c r="R237" s="36">
        <f t="shared" si="359"/>
        <v>0</v>
      </c>
      <c r="S237" s="36">
        <f t="shared" si="359"/>
        <v>0</v>
      </c>
      <c r="T237" s="36">
        <f t="shared" si="359"/>
        <v>0</v>
      </c>
      <c r="U237" s="36"/>
      <c r="V237" s="36">
        <f t="shared" si="359"/>
        <v>0</v>
      </c>
      <c r="W237" s="36"/>
      <c r="X237" s="36">
        <f t="shared" si="359"/>
        <v>0</v>
      </c>
      <c r="Y237" s="36">
        <f t="shared" si="359"/>
        <v>0</v>
      </c>
      <c r="Z237" s="36">
        <f t="shared" si="359"/>
        <v>0</v>
      </c>
      <c r="AA237" s="36">
        <f t="shared" si="359"/>
        <v>0</v>
      </c>
      <c r="AB237" s="36"/>
      <c r="AC237" s="36">
        <f t="shared" si="359"/>
        <v>0</v>
      </c>
      <c r="AD237" s="36"/>
    </row>
    <row r="238" spans="1:30" ht="15.75" outlineLevel="7" x14ac:dyDescent="0.2">
      <c r="A238" s="22" t="s">
        <v>354</v>
      </c>
      <c r="B238" s="22" t="s">
        <v>371</v>
      </c>
      <c r="C238" s="22" t="s">
        <v>95</v>
      </c>
      <c r="D238" s="22"/>
      <c r="E238" s="40" t="s">
        <v>96</v>
      </c>
      <c r="F238" s="32"/>
      <c r="G238" s="32"/>
      <c r="H238" s="36">
        <f>H239</f>
        <v>0</v>
      </c>
      <c r="I238" s="36">
        <f t="shared" si="359"/>
        <v>0</v>
      </c>
      <c r="J238" s="36">
        <f t="shared" si="359"/>
        <v>3458.1</v>
      </c>
      <c r="K238" s="36">
        <f t="shared" si="359"/>
        <v>3458.1</v>
      </c>
      <c r="L238" s="36">
        <f t="shared" si="359"/>
        <v>0</v>
      </c>
      <c r="M238" s="36">
        <f t="shared" si="359"/>
        <v>0</v>
      </c>
      <c r="N238" s="36">
        <f t="shared" si="359"/>
        <v>3458.1</v>
      </c>
      <c r="O238" s="36">
        <f t="shared" si="359"/>
        <v>0</v>
      </c>
      <c r="P238" s="253">
        <f t="shared" si="359"/>
        <v>3458.1</v>
      </c>
      <c r="Q238" s="36">
        <f t="shared" si="359"/>
        <v>0</v>
      </c>
      <c r="R238" s="36">
        <f t="shared" si="359"/>
        <v>0</v>
      </c>
      <c r="S238" s="36">
        <f t="shared" si="359"/>
        <v>0</v>
      </c>
      <c r="T238" s="36">
        <f t="shared" si="359"/>
        <v>0</v>
      </c>
      <c r="U238" s="36"/>
      <c r="V238" s="36">
        <f t="shared" si="359"/>
        <v>0</v>
      </c>
      <c r="W238" s="36"/>
      <c r="X238" s="36">
        <f t="shared" si="359"/>
        <v>0</v>
      </c>
      <c r="Y238" s="36">
        <f t="shared" si="359"/>
        <v>0</v>
      </c>
      <c r="Z238" s="36">
        <f t="shared" si="359"/>
        <v>0</v>
      </c>
      <c r="AA238" s="36">
        <f t="shared" si="359"/>
        <v>0</v>
      </c>
      <c r="AB238" s="36"/>
      <c r="AC238" s="36">
        <f t="shared" si="359"/>
        <v>0</v>
      </c>
      <c r="AD238" s="36"/>
    </row>
    <row r="239" spans="1:30" ht="15.75" outlineLevel="7" x14ac:dyDescent="0.2">
      <c r="A239" s="22" t="s">
        <v>354</v>
      </c>
      <c r="B239" s="22" t="s">
        <v>371</v>
      </c>
      <c r="C239" s="22" t="s">
        <v>134</v>
      </c>
      <c r="D239" s="22"/>
      <c r="E239" s="40" t="s">
        <v>135</v>
      </c>
      <c r="F239" s="32"/>
      <c r="G239" s="32"/>
      <c r="H239" s="36">
        <f>H240</f>
        <v>0</v>
      </c>
      <c r="I239" s="36">
        <f t="shared" si="359"/>
        <v>0</v>
      </c>
      <c r="J239" s="36">
        <f t="shared" si="359"/>
        <v>3458.1</v>
      </c>
      <c r="K239" s="36">
        <f t="shared" si="359"/>
        <v>3458.1</v>
      </c>
      <c r="L239" s="36">
        <f t="shared" si="359"/>
        <v>0</v>
      </c>
      <c r="M239" s="36">
        <f t="shared" si="359"/>
        <v>0</v>
      </c>
      <c r="N239" s="36">
        <f t="shared" si="359"/>
        <v>3458.1</v>
      </c>
      <c r="O239" s="36">
        <f t="shared" si="359"/>
        <v>0</v>
      </c>
      <c r="P239" s="253">
        <f t="shared" si="359"/>
        <v>3458.1</v>
      </c>
      <c r="Q239" s="36">
        <f t="shared" si="359"/>
        <v>0</v>
      </c>
      <c r="R239" s="36">
        <f t="shared" si="359"/>
        <v>0</v>
      </c>
      <c r="S239" s="36">
        <f t="shared" si="359"/>
        <v>0</v>
      </c>
      <c r="T239" s="36">
        <f t="shared" si="359"/>
        <v>0</v>
      </c>
      <c r="U239" s="36"/>
      <c r="V239" s="36">
        <f t="shared" si="359"/>
        <v>0</v>
      </c>
      <c r="W239" s="36"/>
      <c r="X239" s="36">
        <f t="shared" si="359"/>
        <v>0</v>
      </c>
      <c r="Y239" s="36">
        <f t="shared" si="359"/>
        <v>0</v>
      </c>
      <c r="Z239" s="36">
        <f t="shared" si="359"/>
        <v>0</v>
      </c>
      <c r="AA239" s="36">
        <f t="shared" si="359"/>
        <v>0</v>
      </c>
      <c r="AB239" s="36"/>
      <c r="AC239" s="36">
        <f t="shared" si="359"/>
        <v>0</v>
      </c>
      <c r="AD239" s="36"/>
    </row>
    <row r="240" spans="1:30" ht="15.75" outlineLevel="7" x14ac:dyDescent="0.2">
      <c r="A240" s="41" t="s">
        <v>354</v>
      </c>
      <c r="B240" s="41" t="s">
        <v>371</v>
      </c>
      <c r="C240" s="41" t="s">
        <v>134</v>
      </c>
      <c r="D240" s="41" t="s">
        <v>41</v>
      </c>
      <c r="E240" s="42" t="s">
        <v>42</v>
      </c>
      <c r="F240" s="32"/>
      <c r="G240" s="32"/>
      <c r="H240" s="32"/>
      <c r="I240" s="32"/>
      <c r="J240" s="32">
        <v>3458.1</v>
      </c>
      <c r="K240" s="32">
        <f>SUM(H240:J240)</f>
        <v>3458.1</v>
      </c>
      <c r="L240" s="32"/>
      <c r="M240" s="32"/>
      <c r="N240" s="32">
        <f>SUM(K240:M240)</f>
        <v>3458.1</v>
      </c>
      <c r="O240" s="32"/>
      <c r="P240" s="252">
        <f>SUM(N240:O240)</f>
        <v>3458.1</v>
      </c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</row>
    <row r="241" spans="1:30" ht="34.5" customHeight="1" outlineLevel="7" x14ac:dyDescent="0.2">
      <c r="A241" s="22" t="s">
        <v>354</v>
      </c>
      <c r="B241" s="22" t="s">
        <v>480</v>
      </c>
      <c r="C241" s="22" t="s">
        <v>93</v>
      </c>
      <c r="D241" s="22"/>
      <c r="E241" s="40" t="s">
        <v>652</v>
      </c>
      <c r="F241" s="28">
        <f t="shared" ref="F241:AC244" si="360">F242</f>
        <v>1375</v>
      </c>
      <c r="G241" s="28">
        <f t="shared" si="360"/>
        <v>0</v>
      </c>
      <c r="H241" s="28">
        <f t="shared" si="360"/>
        <v>1375</v>
      </c>
      <c r="I241" s="28">
        <f t="shared" si="360"/>
        <v>0</v>
      </c>
      <c r="J241" s="28">
        <f t="shared" si="360"/>
        <v>0</v>
      </c>
      <c r="K241" s="28">
        <f t="shared" si="360"/>
        <v>1375</v>
      </c>
      <c r="L241" s="28">
        <f t="shared" si="360"/>
        <v>0</v>
      </c>
      <c r="M241" s="28">
        <f t="shared" si="360"/>
        <v>0</v>
      </c>
      <c r="N241" s="28">
        <f t="shared" si="360"/>
        <v>1375</v>
      </c>
      <c r="O241" s="28">
        <f t="shared" si="360"/>
        <v>0</v>
      </c>
      <c r="P241" s="251">
        <f t="shared" si="360"/>
        <v>1375</v>
      </c>
      <c r="Q241" s="28">
        <f t="shared" si="360"/>
        <v>1375</v>
      </c>
      <c r="R241" s="28">
        <f t="shared" si="360"/>
        <v>0</v>
      </c>
      <c r="S241" s="28">
        <f t="shared" si="360"/>
        <v>1375</v>
      </c>
      <c r="T241" s="28">
        <f t="shared" si="360"/>
        <v>0</v>
      </c>
      <c r="U241" s="28">
        <f t="shared" si="360"/>
        <v>1375</v>
      </c>
      <c r="V241" s="28">
        <f t="shared" si="360"/>
        <v>0</v>
      </c>
      <c r="W241" s="28">
        <f t="shared" si="360"/>
        <v>1375</v>
      </c>
      <c r="X241" s="28">
        <f t="shared" si="360"/>
        <v>1375</v>
      </c>
      <c r="Y241" s="28">
        <f t="shared" si="360"/>
        <v>0</v>
      </c>
      <c r="Z241" s="28">
        <f t="shared" si="360"/>
        <v>1375</v>
      </c>
      <c r="AA241" s="28">
        <f t="shared" si="360"/>
        <v>0</v>
      </c>
      <c r="AB241" s="28">
        <f t="shared" si="360"/>
        <v>1375</v>
      </c>
      <c r="AC241" s="28">
        <f t="shared" si="360"/>
        <v>0</v>
      </c>
      <c r="AD241" s="28">
        <f t="shared" ref="AC241:AD244" si="361">AD242</f>
        <v>1375</v>
      </c>
    </row>
    <row r="242" spans="1:30" ht="15.75" outlineLevel="7" x14ac:dyDescent="0.2">
      <c r="A242" s="22" t="s">
        <v>354</v>
      </c>
      <c r="B242" s="22" t="s">
        <v>480</v>
      </c>
      <c r="C242" s="22" t="s">
        <v>94</v>
      </c>
      <c r="D242" s="22"/>
      <c r="E242" s="40" t="s">
        <v>653</v>
      </c>
      <c r="F242" s="36">
        <f t="shared" si="360"/>
        <v>1375</v>
      </c>
      <c r="G242" s="36">
        <f t="shared" si="360"/>
        <v>0</v>
      </c>
      <c r="H242" s="36">
        <f t="shared" si="360"/>
        <v>1375</v>
      </c>
      <c r="I242" s="36">
        <f t="shared" si="360"/>
        <v>0</v>
      </c>
      <c r="J242" s="36">
        <f t="shared" si="360"/>
        <v>0</v>
      </c>
      <c r="K242" s="36">
        <f t="shared" si="360"/>
        <v>1375</v>
      </c>
      <c r="L242" s="36">
        <f t="shared" si="360"/>
        <v>0</v>
      </c>
      <c r="M242" s="36">
        <f t="shared" si="360"/>
        <v>0</v>
      </c>
      <c r="N242" s="36">
        <f t="shared" si="360"/>
        <v>1375</v>
      </c>
      <c r="O242" s="36">
        <f t="shared" si="360"/>
        <v>0</v>
      </c>
      <c r="P242" s="253">
        <f t="shared" si="360"/>
        <v>1375</v>
      </c>
      <c r="Q242" s="36">
        <f t="shared" si="360"/>
        <v>1375</v>
      </c>
      <c r="R242" s="36">
        <f t="shared" si="360"/>
        <v>0</v>
      </c>
      <c r="S242" s="36">
        <f t="shared" si="360"/>
        <v>1375</v>
      </c>
      <c r="T242" s="36">
        <f t="shared" si="360"/>
        <v>0</v>
      </c>
      <c r="U242" s="36">
        <f t="shared" si="360"/>
        <v>1375</v>
      </c>
      <c r="V242" s="36">
        <f t="shared" si="360"/>
        <v>0</v>
      </c>
      <c r="W242" s="36">
        <f t="shared" si="360"/>
        <v>1375</v>
      </c>
      <c r="X242" s="36">
        <f t="shared" si="360"/>
        <v>1375</v>
      </c>
      <c r="Y242" s="36">
        <f t="shared" si="360"/>
        <v>0</v>
      </c>
      <c r="Z242" s="36">
        <f t="shared" si="360"/>
        <v>1375</v>
      </c>
      <c r="AA242" s="36">
        <f t="shared" si="360"/>
        <v>0</v>
      </c>
      <c r="AB242" s="36">
        <f t="shared" si="360"/>
        <v>1375</v>
      </c>
      <c r="AC242" s="36">
        <f t="shared" si="361"/>
        <v>0</v>
      </c>
      <c r="AD242" s="36">
        <f t="shared" si="361"/>
        <v>1375</v>
      </c>
    </row>
    <row r="243" spans="1:30" ht="15.75" outlineLevel="7" x14ac:dyDescent="0.2">
      <c r="A243" s="22" t="s">
        <v>354</v>
      </c>
      <c r="B243" s="22" t="s">
        <v>480</v>
      </c>
      <c r="C243" s="22" t="s">
        <v>95</v>
      </c>
      <c r="D243" s="22"/>
      <c r="E243" s="40" t="s">
        <v>96</v>
      </c>
      <c r="F243" s="36">
        <f t="shared" si="360"/>
        <v>1375</v>
      </c>
      <c r="G243" s="36">
        <f t="shared" si="360"/>
        <v>0</v>
      </c>
      <c r="H243" s="36">
        <f t="shared" si="360"/>
        <v>1375</v>
      </c>
      <c r="I243" s="36">
        <f t="shared" si="360"/>
        <v>0</v>
      </c>
      <c r="J243" s="36">
        <f t="shared" si="360"/>
        <v>0</v>
      </c>
      <c r="K243" s="36">
        <f t="shared" si="360"/>
        <v>1375</v>
      </c>
      <c r="L243" s="36">
        <f t="shared" si="360"/>
        <v>0</v>
      </c>
      <c r="M243" s="36">
        <f t="shared" si="360"/>
        <v>0</v>
      </c>
      <c r="N243" s="36">
        <f t="shared" si="360"/>
        <v>1375</v>
      </c>
      <c r="O243" s="36">
        <f t="shared" si="360"/>
        <v>0</v>
      </c>
      <c r="P243" s="253">
        <f t="shared" si="360"/>
        <v>1375</v>
      </c>
      <c r="Q243" s="36">
        <f t="shared" si="360"/>
        <v>1375</v>
      </c>
      <c r="R243" s="36">
        <f t="shared" si="360"/>
        <v>0</v>
      </c>
      <c r="S243" s="36">
        <f t="shared" si="360"/>
        <v>1375</v>
      </c>
      <c r="T243" s="36">
        <f t="shared" si="360"/>
        <v>0</v>
      </c>
      <c r="U243" s="36">
        <f t="shared" si="360"/>
        <v>1375</v>
      </c>
      <c r="V243" s="36">
        <f t="shared" si="360"/>
        <v>0</v>
      </c>
      <c r="W243" s="36">
        <f t="shared" si="360"/>
        <v>1375</v>
      </c>
      <c r="X243" s="36">
        <f t="shared" si="360"/>
        <v>1375</v>
      </c>
      <c r="Y243" s="36">
        <f t="shared" si="360"/>
        <v>0</v>
      </c>
      <c r="Z243" s="36">
        <f t="shared" si="360"/>
        <v>1375</v>
      </c>
      <c r="AA243" s="36">
        <f t="shared" si="360"/>
        <v>0</v>
      </c>
      <c r="AB243" s="36">
        <f t="shared" si="360"/>
        <v>1375</v>
      </c>
      <c r="AC243" s="36">
        <f t="shared" si="361"/>
        <v>0</v>
      </c>
      <c r="AD243" s="36">
        <f t="shared" si="361"/>
        <v>1375</v>
      </c>
    </row>
    <row r="244" spans="1:30" ht="15.75" outlineLevel="7" x14ac:dyDescent="0.2">
      <c r="A244" s="22" t="s">
        <v>354</v>
      </c>
      <c r="B244" s="22" t="s">
        <v>480</v>
      </c>
      <c r="C244" s="22" t="s">
        <v>132</v>
      </c>
      <c r="D244" s="22"/>
      <c r="E244" s="40" t="s">
        <v>133</v>
      </c>
      <c r="F244" s="36">
        <f t="shared" si="360"/>
        <v>1375</v>
      </c>
      <c r="G244" s="36">
        <f t="shared" si="360"/>
        <v>0</v>
      </c>
      <c r="H244" s="36">
        <f t="shared" si="360"/>
        <v>1375</v>
      </c>
      <c r="I244" s="36">
        <f t="shared" si="360"/>
        <v>0</v>
      </c>
      <c r="J244" s="36">
        <f t="shared" si="360"/>
        <v>0</v>
      </c>
      <c r="K244" s="36">
        <f t="shared" si="360"/>
        <v>1375</v>
      </c>
      <c r="L244" s="36">
        <f t="shared" si="360"/>
        <v>0</v>
      </c>
      <c r="M244" s="36">
        <f t="shared" si="360"/>
        <v>0</v>
      </c>
      <c r="N244" s="36">
        <f t="shared" si="360"/>
        <v>1375</v>
      </c>
      <c r="O244" s="36">
        <f t="shared" si="360"/>
        <v>0</v>
      </c>
      <c r="P244" s="253">
        <f t="shared" si="360"/>
        <v>1375</v>
      </c>
      <c r="Q244" s="36">
        <f t="shared" si="360"/>
        <v>1375</v>
      </c>
      <c r="R244" s="36">
        <f t="shared" si="360"/>
        <v>0</v>
      </c>
      <c r="S244" s="36">
        <f t="shared" si="360"/>
        <v>1375</v>
      </c>
      <c r="T244" s="36">
        <f t="shared" si="360"/>
        <v>0</v>
      </c>
      <c r="U244" s="36">
        <f t="shared" si="360"/>
        <v>1375</v>
      </c>
      <c r="V244" s="36">
        <f t="shared" si="360"/>
        <v>0</v>
      </c>
      <c r="W244" s="36">
        <f t="shared" si="360"/>
        <v>1375</v>
      </c>
      <c r="X244" s="36">
        <f t="shared" si="360"/>
        <v>1375</v>
      </c>
      <c r="Y244" s="36">
        <f t="shared" si="360"/>
        <v>0</v>
      </c>
      <c r="Z244" s="36">
        <f t="shared" si="360"/>
        <v>1375</v>
      </c>
      <c r="AA244" s="36">
        <f t="shared" si="360"/>
        <v>0</v>
      </c>
      <c r="AB244" s="36">
        <f t="shared" si="360"/>
        <v>1375</v>
      </c>
      <c r="AC244" s="36">
        <f t="shared" si="361"/>
        <v>0</v>
      </c>
      <c r="AD244" s="36">
        <f t="shared" si="361"/>
        <v>1375</v>
      </c>
    </row>
    <row r="245" spans="1:30" ht="15.75" outlineLevel="7" x14ac:dyDescent="0.2">
      <c r="A245" s="41" t="s">
        <v>354</v>
      </c>
      <c r="B245" s="41" t="s">
        <v>480</v>
      </c>
      <c r="C245" s="41" t="s">
        <v>132</v>
      </c>
      <c r="D245" s="41" t="s">
        <v>41</v>
      </c>
      <c r="E245" s="42" t="s">
        <v>42</v>
      </c>
      <c r="F245" s="32">
        <v>1375</v>
      </c>
      <c r="G245" s="32"/>
      <c r="H245" s="32">
        <f>SUM(F245:G245)</f>
        <v>1375</v>
      </c>
      <c r="I245" s="32"/>
      <c r="J245" s="32"/>
      <c r="K245" s="32">
        <f>SUM(H245:J245)</f>
        <v>1375</v>
      </c>
      <c r="L245" s="32"/>
      <c r="M245" s="32"/>
      <c r="N245" s="32">
        <f>SUM(K245:M245)</f>
        <v>1375</v>
      </c>
      <c r="O245" s="32"/>
      <c r="P245" s="252">
        <f>SUM(N245:O245)</f>
        <v>1375</v>
      </c>
      <c r="Q245" s="34">
        <v>1375</v>
      </c>
      <c r="R245" s="32"/>
      <c r="S245" s="32">
        <f>SUM(Q245:R245)</f>
        <v>1375</v>
      </c>
      <c r="T245" s="32"/>
      <c r="U245" s="32">
        <f>SUM(S245:T245)</f>
        <v>1375</v>
      </c>
      <c r="V245" s="32"/>
      <c r="W245" s="32">
        <f>SUM(U245:V245)</f>
        <v>1375</v>
      </c>
      <c r="X245" s="34">
        <v>1375</v>
      </c>
      <c r="Y245" s="32"/>
      <c r="Z245" s="32">
        <f>SUM(X245:Y245)</f>
        <v>1375</v>
      </c>
      <c r="AA245" s="32"/>
      <c r="AB245" s="32">
        <f>SUM(Z245:AA245)</f>
        <v>1375</v>
      </c>
      <c r="AC245" s="32"/>
      <c r="AD245" s="32">
        <f>SUM(AB245:AC245)</f>
        <v>1375</v>
      </c>
    </row>
    <row r="246" spans="1:30" ht="15.75" outlineLevel="7" x14ac:dyDescent="0.2">
      <c r="A246" s="22" t="s">
        <v>354</v>
      </c>
      <c r="B246" s="22" t="s">
        <v>455</v>
      </c>
      <c r="C246" s="22"/>
      <c r="D246" s="22"/>
      <c r="E246" s="40" t="s">
        <v>456</v>
      </c>
      <c r="F246" s="36">
        <f t="shared" ref="F246:AD246" si="362">F247</f>
        <v>1900</v>
      </c>
      <c r="G246" s="36">
        <f t="shared" si="362"/>
        <v>0</v>
      </c>
      <c r="H246" s="36">
        <f t="shared" si="362"/>
        <v>1900</v>
      </c>
      <c r="I246" s="36">
        <f t="shared" si="362"/>
        <v>0</v>
      </c>
      <c r="J246" s="36">
        <f t="shared" si="362"/>
        <v>0</v>
      </c>
      <c r="K246" s="36">
        <f t="shared" si="362"/>
        <v>1900</v>
      </c>
      <c r="L246" s="36">
        <f t="shared" si="362"/>
        <v>0</v>
      </c>
      <c r="M246" s="36">
        <f t="shared" si="362"/>
        <v>0</v>
      </c>
      <c r="N246" s="36">
        <f t="shared" si="362"/>
        <v>1900</v>
      </c>
      <c r="O246" s="36">
        <f t="shared" si="362"/>
        <v>0</v>
      </c>
      <c r="P246" s="253">
        <f t="shared" si="362"/>
        <v>1900</v>
      </c>
      <c r="Q246" s="36">
        <f t="shared" si="362"/>
        <v>1600</v>
      </c>
      <c r="R246" s="36">
        <f t="shared" si="362"/>
        <v>0</v>
      </c>
      <c r="S246" s="36">
        <f t="shared" si="362"/>
        <v>1600</v>
      </c>
      <c r="T246" s="36">
        <f t="shared" si="362"/>
        <v>0</v>
      </c>
      <c r="U246" s="36">
        <f t="shared" si="362"/>
        <v>1600</v>
      </c>
      <c r="V246" s="36">
        <f t="shared" si="362"/>
        <v>0</v>
      </c>
      <c r="W246" s="36">
        <f t="shared" si="362"/>
        <v>1600</v>
      </c>
      <c r="X246" s="36">
        <f t="shared" si="362"/>
        <v>1600</v>
      </c>
      <c r="Y246" s="36">
        <f t="shared" si="362"/>
        <v>0</v>
      </c>
      <c r="Z246" s="36">
        <f t="shared" si="362"/>
        <v>1600</v>
      </c>
      <c r="AA246" s="36">
        <f t="shared" si="362"/>
        <v>0</v>
      </c>
      <c r="AB246" s="36">
        <f t="shared" si="362"/>
        <v>1600</v>
      </c>
      <c r="AC246" s="36">
        <f t="shared" si="362"/>
        <v>0</v>
      </c>
      <c r="AD246" s="36">
        <f t="shared" si="362"/>
        <v>1600</v>
      </c>
    </row>
    <row r="247" spans="1:30" ht="31.5" outlineLevel="7" x14ac:dyDescent="0.2">
      <c r="A247" s="22" t="s">
        <v>354</v>
      </c>
      <c r="B247" s="22" t="s">
        <v>455</v>
      </c>
      <c r="C247" s="22" t="s">
        <v>31</v>
      </c>
      <c r="D247" s="22"/>
      <c r="E247" s="40" t="s">
        <v>641</v>
      </c>
      <c r="F247" s="36">
        <f t="shared" ref="F247:AB247" si="363">F248+F252</f>
        <v>1900</v>
      </c>
      <c r="G247" s="36">
        <f t="shared" si="363"/>
        <v>0</v>
      </c>
      <c r="H247" s="36">
        <f t="shared" si="363"/>
        <v>1900</v>
      </c>
      <c r="I247" s="36">
        <f t="shared" si="363"/>
        <v>0</v>
      </c>
      <c r="J247" s="36">
        <f t="shared" si="363"/>
        <v>0</v>
      </c>
      <c r="K247" s="36">
        <f t="shared" si="363"/>
        <v>1900</v>
      </c>
      <c r="L247" s="36">
        <f t="shared" si="363"/>
        <v>0</v>
      </c>
      <c r="M247" s="36">
        <f t="shared" si="363"/>
        <v>0</v>
      </c>
      <c r="N247" s="36">
        <f t="shared" si="363"/>
        <v>1900</v>
      </c>
      <c r="O247" s="36">
        <f t="shared" ref="O247:P247" si="364">O248+O252</f>
        <v>0</v>
      </c>
      <c r="P247" s="253">
        <f t="shared" si="364"/>
        <v>1900</v>
      </c>
      <c r="Q247" s="36">
        <f t="shared" si="363"/>
        <v>1600</v>
      </c>
      <c r="R247" s="36">
        <f t="shared" si="363"/>
        <v>0</v>
      </c>
      <c r="S247" s="36">
        <f t="shared" si="363"/>
        <v>1600</v>
      </c>
      <c r="T247" s="36">
        <f t="shared" si="363"/>
        <v>0</v>
      </c>
      <c r="U247" s="36">
        <f t="shared" si="363"/>
        <v>1600</v>
      </c>
      <c r="V247" s="36">
        <f t="shared" ref="V247:W247" si="365">V248+V252</f>
        <v>0</v>
      </c>
      <c r="W247" s="36">
        <f t="shared" si="365"/>
        <v>1600</v>
      </c>
      <c r="X247" s="36">
        <f t="shared" si="363"/>
        <v>1600</v>
      </c>
      <c r="Y247" s="36">
        <f t="shared" si="363"/>
        <v>0</v>
      </c>
      <c r="Z247" s="36">
        <f t="shared" si="363"/>
        <v>1600</v>
      </c>
      <c r="AA247" s="36">
        <f t="shared" si="363"/>
        <v>0</v>
      </c>
      <c r="AB247" s="36">
        <f t="shared" si="363"/>
        <v>1600</v>
      </c>
      <c r="AC247" s="36">
        <f t="shared" ref="AC247:AD247" si="366">AC248+AC252</f>
        <v>0</v>
      </c>
      <c r="AD247" s="36">
        <f t="shared" si="366"/>
        <v>1600</v>
      </c>
    </row>
    <row r="248" spans="1:30" ht="31.5" outlineLevel="7" x14ac:dyDescent="0.2">
      <c r="A248" s="22" t="s">
        <v>354</v>
      </c>
      <c r="B248" s="22" t="s">
        <v>455</v>
      </c>
      <c r="C248" s="22" t="s">
        <v>61</v>
      </c>
      <c r="D248" s="22"/>
      <c r="E248" s="40" t="s">
        <v>646</v>
      </c>
      <c r="F248" s="36">
        <f t="shared" ref="F248:AC250" si="367">F249</f>
        <v>1300</v>
      </c>
      <c r="G248" s="36">
        <f t="shared" si="367"/>
        <v>0</v>
      </c>
      <c r="H248" s="36">
        <f t="shared" si="367"/>
        <v>1300</v>
      </c>
      <c r="I248" s="36">
        <f t="shared" si="367"/>
        <v>0</v>
      </c>
      <c r="J248" s="36">
        <f t="shared" si="367"/>
        <v>0</v>
      </c>
      <c r="K248" s="36">
        <f t="shared" si="367"/>
        <v>1300</v>
      </c>
      <c r="L248" s="36">
        <f t="shared" si="367"/>
        <v>0</v>
      </c>
      <c r="M248" s="36">
        <f t="shared" si="367"/>
        <v>0</v>
      </c>
      <c r="N248" s="36">
        <f t="shared" si="367"/>
        <v>1300</v>
      </c>
      <c r="O248" s="36">
        <f t="shared" si="367"/>
        <v>0</v>
      </c>
      <c r="P248" s="253">
        <f t="shared" si="367"/>
        <v>1300</v>
      </c>
      <c r="Q248" s="36">
        <f t="shared" si="367"/>
        <v>1000</v>
      </c>
      <c r="R248" s="36">
        <f t="shared" si="367"/>
        <v>0</v>
      </c>
      <c r="S248" s="36">
        <f t="shared" si="367"/>
        <v>1000</v>
      </c>
      <c r="T248" s="36">
        <f t="shared" si="367"/>
        <v>0</v>
      </c>
      <c r="U248" s="36">
        <f t="shared" si="367"/>
        <v>1000</v>
      </c>
      <c r="V248" s="36">
        <f t="shared" si="367"/>
        <v>0</v>
      </c>
      <c r="W248" s="36">
        <f t="shared" si="367"/>
        <v>1000</v>
      </c>
      <c r="X248" s="36">
        <f t="shared" si="367"/>
        <v>1000</v>
      </c>
      <c r="Y248" s="36">
        <f t="shared" si="367"/>
        <v>0</v>
      </c>
      <c r="Z248" s="36">
        <f t="shared" si="367"/>
        <v>1000</v>
      </c>
      <c r="AA248" s="36">
        <f t="shared" si="367"/>
        <v>0</v>
      </c>
      <c r="AB248" s="36">
        <f t="shared" si="367"/>
        <v>1000</v>
      </c>
      <c r="AC248" s="36">
        <f t="shared" si="367"/>
        <v>0</v>
      </c>
      <c r="AD248" s="36">
        <f t="shared" ref="AC248:AD250" si="368">AD249</f>
        <v>1000</v>
      </c>
    </row>
    <row r="249" spans="1:30" ht="15.75" outlineLevel="7" x14ac:dyDescent="0.2">
      <c r="A249" s="22" t="s">
        <v>354</v>
      </c>
      <c r="B249" s="22" t="s">
        <v>455</v>
      </c>
      <c r="C249" s="22" t="s">
        <v>70</v>
      </c>
      <c r="D249" s="22"/>
      <c r="E249" s="40" t="s">
        <v>457</v>
      </c>
      <c r="F249" s="36">
        <f t="shared" si="367"/>
        <v>1300</v>
      </c>
      <c r="G249" s="36">
        <f t="shared" si="367"/>
        <v>0</v>
      </c>
      <c r="H249" s="36">
        <f t="shared" si="367"/>
        <v>1300</v>
      </c>
      <c r="I249" s="36">
        <f t="shared" si="367"/>
        <v>0</v>
      </c>
      <c r="J249" s="36">
        <f t="shared" si="367"/>
        <v>0</v>
      </c>
      <c r="K249" s="36">
        <f t="shared" si="367"/>
        <v>1300</v>
      </c>
      <c r="L249" s="36">
        <f t="shared" si="367"/>
        <v>0</v>
      </c>
      <c r="M249" s="36">
        <f t="shared" si="367"/>
        <v>0</v>
      </c>
      <c r="N249" s="36">
        <f t="shared" si="367"/>
        <v>1300</v>
      </c>
      <c r="O249" s="36">
        <f t="shared" si="367"/>
        <v>0</v>
      </c>
      <c r="P249" s="253">
        <f t="shared" si="367"/>
        <v>1300</v>
      </c>
      <c r="Q249" s="36">
        <f t="shared" si="367"/>
        <v>1000</v>
      </c>
      <c r="R249" s="36">
        <f t="shared" si="367"/>
        <v>0</v>
      </c>
      <c r="S249" s="36">
        <f t="shared" si="367"/>
        <v>1000</v>
      </c>
      <c r="T249" s="36">
        <f t="shared" si="367"/>
        <v>0</v>
      </c>
      <c r="U249" s="36">
        <f t="shared" si="367"/>
        <v>1000</v>
      </c>
      <c r="V249" s="36">
        <f t="shared" si="367"/>
        <v>0</v>
      </c>
      <c r="W249" s="36">
        <f t="shared" si="367"/>
        <v>1000</v>
      </c>
      <c r="X249" s="36">
        <f t="shared" si="367"/>
        <v>1000</v>
      </c>
      <c r="Y249" s="36">
        <f t="shared" si="367"/>
        <v>0</v>
      </c>
      <c r="Z249" s="36">
        <f t="shared" si="367"/>
        <v>1000</v>
      </c>
      <c r="AA249" s="36">
        <f t="shared" si="367"/>
        <v>0</v>
      </c>
      <c r="AB249" s="36">
        <f t="shared" si="367"/>
        <v>1000</v>
      </c>
      <c r="AC249" s="36">
        <f t="shared" si="368"/>
        <v>0</v>
      </c>
      <c r="AD249" s="36">
        <f t="shared" si="368"/>
        <v>1000</v>
      </c>
    </row>
    <row r="250" spans="1:30" ht="15.75" outlineLevel="7" x14ac:dyDescent="0.2">
      <c r="A250" s="22" t="s">
        <v>354</v>
      </c>
      <c r="B250" s="22" t="s">
        <v>455</v>
      </c>
      <c r="C250" s="22" t="s">
        <v>97</v>
      </c>
      <c r="D250" s="22"/>
      <c r="E250" s="40" t="s">
        <v>98</v>
      </c>
      <c r="F250" s="36">
        <f t="shared" si="367"/>
        <v>1300</v>
      </c>
      <c r="G250" s="36">
        <f t="shared" si="367"/>
        <v>0</v>
      </c>
      <c r="H250" s="36">
        <f t="shared" si="367"/>
        <v>1300</v>
      </c>
      <c r="I250" s="36">
        <f t="shared" si="367"/>
        <v>0</v>
      </c>
      <c r="J250" s="36">
        <f t="shared" si="367"/>
        <v>0</v>
      </c>
      <c r="K250" s="36">
        <f t="shared" si="367"/>
        <v>1300</v>
      </c>
      <c r="L250" s="36">
        <f t="shared" si="367"/>
        <v>0</v>
      </c>
      <c r="M250" s="36">
        <f t="shared" si="367"/>
        <v>0</v>
      </c>
      <c r="N250" s="36">
        <f t="shared" si="367"/>
        <v>1300</v>
      </c>
      <c r="O250" s="36">
        <f t="shared" si="367"/>
        <v>0</v>
      </c>
      <c r="P250" s="253">
        <f t="shared" si="367"/>
        <v>1300</v>
      </c>
      <c r="Q250" s="36">
        <f t="shared" si="367"/>
        <v>1000</v>
      </c>
      <c r="R250" s="36">
        <f t="shared" si="367"/>
        <v>0</v>
      </c>
      <c r="S250" s="36">
        <f t="shared" si="367"/>
        <v>1000</v>
      </c>
      <c r="T250" s="36">
        <f t="shared" si="367"/>
        <v>0</v>
      </c>
      <c r="U250" s="36">
        <f t="shared" si="367"/>
        <v>1000</v>
      </c>
      <c r="V250" s="36">
        <f t="shared" si="367"/>
        <v>0</v>
      </c>
      <c r="W250" s="36">
        <f t="shared" si="367"/>
        <v>1000</v>
      </c>
      <c r="X250" s="36">
        <f t="shared" si="367"/>
        <v>1000</v>
      </c>
      <c r="Y250" s="36">
        <f t="shared" si="367"/>
        <v>0</v>
      </c>
      <c r="Z250" s="36">
        <f t="shared" si="367"/>
        <v>1000</v>
      </c>
      <c r="AA250" s="36">
        <f t="shared" si="367"/>
        <v>0</v>
      </c>
      <c r="AB250" s="36">
        <f t="shared" si="367"/>
        <v>1000</v>
      </c>
      <c r="AC250" s="36">
        <f t="shared" si="368"/>
        <v>0</v>
      </c>
      <c r="AD250" s="36">
        <f t="shared" si="368"/>
        <v>1000</v>
      </c>
    </row>
    <row r="251" spans="1:30" ht="15.75" outlineLevel="7" x14ac:dyDescent="0.2">
      <c r="A251" s="41" t="s">
        <v>354</v>
      </c>
      <c r="B251" s="41" t="s">
        <v>455</v>
      </c>
      <c r="C251" s="41" t="s">
        <v>97</v>
      </c>
      <c r="D251" s="41" t="s">
        <v>6</v>
      </c>
      <c r="E251" s="42" t="s">
        <v>7</v>
      </c>
      <c r="F251" s="32">
        <v>1300</v>
      </c>
      <c r="G251" s="32"/>
      <c r="H251" s="32">
        <f>SUM(F251:G251)</f>
        <v>1300</v>
      </c>
      <c r="I251" s="32"/>
      <c r="J251" s="32"/>
      <c r="K251" s="32">
        <f>SUM(H251:J251)</f>
        <v>1300</v>
      </c>
      <c r="L251" s="32"/>
      <c r="M251" s="32"/>
      <c r="N251" s="32">
        <f>SUM(K251:M251)</f>
        <v>1300</v>
      </c>
      <c r="O251" s="32"/>
      <c r="P251" s="252">
        <f>SUM(N251:O251)</f>
        <v>1300</v>
      </c>
      <c r="Q251" s="34">
        <v>1000</v>
      </c>
      <c r="R251" s="32"/>
      <c r="S251" s="32">
        <f>SUM(Q251:R251)</f>
        <v>1000</v>
      </c>
      <c r="T251" s="32"/>
      <c r="U251" s="32">
        <f>SUM(S251:T251)</f>
        <v>1000</v>
      </c>
      <c r="V251" s="32"/>
      <c r="W251" s="32">
        <f>SUM(U251:V251)</f>
        <v>1000</v>
      </c>
      <c r="X251" s="34">
        <v>1000</v>
      </c>
      <c r="Y251" s="32"/>
      <c r="Z251" s="32">
        <f>SUM(X251:Y251)</f>
        <v>1000</v>
      </c>
      <c r="AA251" s="32"/>
      <c r="AB251" s="32">
        <f>SUM(Z251:AA251)</f>
        <v>1000</v>
      </c>
      <c r="AC251" s="32"/>
      <c r="AD251" s="32">
        <f>SUM(AB251:AC251)</f>
        <v>1000</v>
      </c>
    </row>
    <row r="252" spans="1:30" ht="15.75" outlineLevel="7" x14ac:dyDescent="0.2">
      <c r="A252" s="22" t="s">
        <v>354</v>
      </c>
      <c r="B252" s="22" t="s">
        <v>455</v>
      </c>
      <c r="C252" s="22" t="s">
        <v>99</v>
      </c>
      <c r="D252" s="22"/>
      <c r="E252" s="40" t="s">
        <v>647</v>
      </c>
      <c r="F252" s="36">
        <f t="shared" ref="F252:AC254" si="369">F253</f>
        <v>600</v>
      </c>
      <c r="G252" s="36">
        <f t="shared" si="369"/>
        <v>0</v>
      </c>
      <c r="H252" s="36">
        <f t="shared" si="369"/>
        <v>600</v>
      </c>
      <c r="I252" s="36">
        <f t="shared" si="369"/>
        <v>0</v>
      </c>
      <c r="J252" s="36">
        <f t="shared" si="369"/>
        <v>0</v>
      </c>
      <c r="K252" s="36">
        <f t="shared" si="369"/>
        <v>600</v>
      </c>
      <c r="L252" s="36">
        <f t="shared" si="369"/>
        <v>0</v>
      </c>
      <c r="M252" s="36">
        <f t="shared" si="369"/>
        <v>0</v>
      </c>
      <c r="N252" s="36">
        <f t="shared" si="369"/>
        <v>600</v>
      </c>
      <c r="O252" s="36">
        <f t="shared" si="369"/>
        <v>0</v>
      </c>
      <c r="P252" s="253">
        <f t="shared" si="369"/>
        <v>600</v>
      </c>
      <c r="Q252" s="36">
        <f t="shared" si="369"/>
        <v>600</v>
      </c>
      <c r="R252" s="36">
        <f t="shared" si="369"/>
        <v>0</v>
      </c>
      <c r="S252" s="36">
        <f t="shared" si="369"/>
        <v>600</v>
      </c>
      <c r="T252" s="36">
        <f t="shared" si="369"/>
        <v>0</v>
      </c>
      <c r="U252" s="36">
        <f t="shared" si="369"/>
        <v>600</v>
      </c>
      <c r="V252" s="36">
        <f t="shared" si="369"/>
        <v>0</v>
      </c>
      <c r="W252" s="36">
        <f t="shared" si="369"/>
        <v>600</v>
      </c>
      <c r="X252" s="36">
        <f t="shared" si="369"/>
        <v>600</v>
      </c>
      <c r="Y252" s="36">
        <f t="shared" si="369"/>
        <v>0</v>
      </c>
      <c r="Z252" s="36">
        <f t="shared" si="369"/>
        <v>600</v>
      </c>
      <c r="AA252" s="36">
        <f t="shared" si="369"/>
        <v>0</v>
      </c>
      <c r="AB252" s="36">
        <f t="shared" si="369"/>
        <v>600</v>
      </c>
      <c r="AC252" s="36">
        <f t="shared" si="369"/>
        <v>0</v>
      </c>
      <c r="AD252" s="36">
        <f t="shared" ref="AC252:AD254" si="370">AD253</f>
        <v>600</v>
      </c>
    </row>
    <row r="253" spans="1:30" ht="15.75" outlineLevel="7" x14ac:dyDescent="0.2">
      <c r="A253" s="22" t="s">
        <v>354</v>
      </c>
      <c r="B253" s="22" t="s">
        <v>455</v>
      </c>
      <c r="C253" s="22" t="s">
        <v>100</v>
      </c>
      <c r="D253" s="22"/>
      <c r="E253" s="40" t="s">
        <v>101</v>
      </c>
      <c r="F253" s="36">
        <f t="shared" si="369"/>
        <v>600</v>
      </c>
      <c r="G253" s="36">
        <f t="shared" si="369"/>
        <v>0</v>
      </c>
      <c r="H253" s="36">
        <f t="shared" si="369"/>
        <v>600</v>
      </c>
      <c r="I253" s="36">
        <f t="shared" si="369"/>
        <v>0</v>
      </c>
      <c r="J253" s="36">
        <f t="shared" si="369"/>
        <v>0</v>
      </c>
      <c r="K253" s="36">
        <f t="shared" si="369"/>
        <v>600</v>
      </c>
      <c r="L253" s="36">
        <f t="shared" si="369"/>
        <v>0</v>
      </c>
      <c r="M253" s="36">
        <f t="shared" si="369"/>
        <v>0</v>
      </c>
      <c r="N253" s="36">
        <f t="shared" si="369"/>
        <v>600</v>
      </c>
      <c r="O253" s="36">
        <f t="shared" si="369"/>
        <v>0</v>
      </c>
      <c r="P253" s="253">
        <f t="shared" si="369"/>
        <v>600</v>
      </c>
      <c r="Q253" s="36">
        <f t="shared" si="369"/>
        <v>600</v>
      </c>
      <c r="R253" s="36">
        <f t="shared" si="369"/>
        <v>0</v>
      </c>
      <c r="S253" s="36">
        <f t="shared" si="369"/>
        <v>600</v>
      </c>
      <c r="T253" s="36">
        <f t="shared" si="369"/>
        <v>0</v>
      </c>
      <c r="U253" s="36">
        <f t="shared" si="369"/>
        <v>600</v>
      </c>
      <c r="V253" s="36">
        <f t="shared" si="369"/>
        <v>0</v>
      </c>
      <c r="W253" s="36">
        <f t="shared" si="369"/>
        <v>600</v>
      </c>
      <c r="X253" s="36">
        <f t="shared" si="369"/>
        <v>600</v>
      </c>
      <c r="Y253" s="36">
        <f t="shared" si="369"/>
        <v>0</v>
      </c>
      <c r="Z253" s="36">
        <f t="shared" si="369"/>
        <v>600</v>
      </c>
      <c r="AA253" s="36">
        <f t="shared" si="369"/>
        <v>0</v>
      </c>
      <c r="AB253" s="36">
        <f t="shared" si="369"/>
        <v>600</v>
      </c>
      <c r="AC253" s="36">
        <f t="shared" si="370"/>
        <v>0</v>
      </c>
      <c r="AD253" s="36">
        <f t="shared" si="370"/>
        <v>600</v>
      </c>
    </row>
    <row r="254" spans="1:30" ht="15.75" outlineLevel="7" x14ac:dyDescent="0.2">
      <c r="A254" s="22" t="s">
        <v>354</v>
      </c>
      <c r="B254" s="22" t="s">
        <v>455</v>
      </c>
      <c r="C254" s="22" t="s">
        <v>102</v>
      </c>
      <c r="D254" s="22"/>
      <c r="E254" s="40" t="s">
        <v>103</v>
      </c>
      <c r="F254" s="36">
        <f t="shared" si="369"/>
        <v>600</v>
      </c>
      <c r="G254" s="36">
        <f t="shared" si="369"/>
        <v>0</v>
      </c>
      <c r="H254" s="36">
        <f t="shared" si="369"/>
        <v>600</v>
      </c>
      <c r="I254" s="36">
        <f t="shared" si="369"/>
        <v>0</v>
      </c>
      <c r="J254" s="36">
        <f t="shared" si="369"/>
        <v>0</v>
      </c>
      <c r="K254" s="36">
        <f t="shared" si="369"/>
        <v>600</v>
      </c>
      <c r="L254" s="36">
        <f t="shared" si="369"/>
        <v>0</v>
      </c>
      <c r="M254" s="36">
        <f t="shared" si="369"/>
        <v>0</v>
      </c>
      <c r="N254" s="36">
        <f t="shared" si="369"/>
        <v>600</v>
      </c>
      <c r="O254" s="36">
        <f t="shared" si="369"/>
        <v>0</v>
      </c>
      <c r="P254" s="253">
        <f t="shared" si="369"/>
        <v>600</v>
      </c>
      <c r="Q254" s="36">
        <f t="shared" si="369"/>
        <v>600</v>
      </c>
      <c r="R254" s="36">
        <f t="shared" si="369"/>
        <v>0</v>
      </c>
      <c r="S254" s="36">
        <f t="shared" si="369"/>
        <v>600</v>
      </c>
      <c r="T254" s="36">
        <f t="shared" si="369"/>
        <v>0</v>
      </c>
      <c r="U254" s="36">
        <f t="shared" si="369"/>
        <v>600</v>
      </c>
      <c r="V254" s="36">
        <f t="shared" si="369"/>
        <v>0</v>
      </c>
      <c r="W254" s="36">
        <f t="shared" si="369"/>
        <v>600</v>
      </c>
      <c r="X254" s="36">
        <f t="shared" si="369"/>
        <v>600</v>
      </c>
      <c r="Y254" s="36">
        <f t="shared" si="369"/>
        <v>0</v>
      </c>
      <c r="Z254" s="36">
        <f t="shared" si="369"/>
        <v>600</v>
      </c>
      <c r="AA254" s="36">
        <f t="shared" si="369"/>
        <v>0</v>
      </c>
      <c r="AB254" s="36">
        <f t="shared" si="369"/>
        <v>600</v>
      </c>
      <c r="AC254" s="36">
        <f t="shared" si="370"/>
        <v>0</v>
      </c>
      <c r="AD254" s="36">
        <f t="shared" si="370"/>
        <v>600</v>
      </c>
    </row>
    <row r="255" spans="1:30" ht="15.75" outlineLevel="7" x14ac:dyDescent="0.2">
      <c r="A255" s="41" t="s">
        <v>354</v>
      </c>
      <c r="B255" s="41" t="s">
        <v>455</v>
      </c>
      <c r="C255" s="41" t="s">
        <v>102</v>
      </c>
      <c r="D255" s="41" t="s">
        <v>6</v>
      </c>
      <c r="E255" s="42" t="s">
        <v>7</v>
      </c>
      <c r="F255" s="32">
        <v>600</v>
      </c>
      <c r="G255" s="32"/>
      <c r="H255" s="32">
        <f>SUM(F255:G255)</f>
        <v>600</v>
      </c>
      <c r="I255" s="32"/>
      <c r="J255" s="32"/>
      <c r="K255" s="32">
        <f>SUM(H255:J255)</f>
        <v>600</v>
      </c>
      <c r="L255" s="32"/>
      <c r="M255" s="32"/>
      <c r="N255" s="32">
        <f>SUM(K255:M255)</f>
        <v>600</v>
      </c>
      <c r="O255" s="32"/>
      <c r="P255" s="252">
        <f>SUM(N255:O255)</f>
        <v>600</v>
      </c>
      <c r="Q255" s="34">
        <v>600</v>
      </c>
      <c r="R255" s="32"/>
      <c r="S255" s="32">
        <f>SUM(Q255:R255)</f>
        <v>600</v>
      </c>
      <c r="T255" s="32"/>
      <c r="U255" s="32">
        <f>SUM(S255:T255)</f>
        <v>600</v>
      </c>
      <c r="V255" s="32"/>
      <c r="W255" s="32">
        <f>SUM(U255:V255)</f>
        <v>600</v>
      </c>
      <c r="X255" s="34">
        <v>600</v>
      </c>
      <c r="Y255" s="32"/>
      <c r="Z255" s="32">
        <f>SUM(X255:Y255)</f>
        <v>600</v>
      </c>
      <c r="AA255" s="32"/>
      <c r="AB255" s="32">
        <f>SUM(Z255:AA255)</f>
        <v>600</v>
      </c>
      <c r="AC255" s="32"/>
      <c r="AD255" s="32">
        <f>SUM(AB255:AC255)</f>
        <v>600</v>
      </c>
    </row>
    <row r="256" spans="1:30" ht="15.75" outlineLevel="1" x14ac:dyDescent="0.2">
      <c r="A256" s="22" t="s">
        <v>354</v>
      </c>
      <c r="B256" s="22" t="s">
        <v>373</v>
      </c>
      <c r="C256" s="22"/>
      <c r="D256" s="22"/>
      <c r="E256" s="40" t="s">
        <v>374</v>
      </c>
      <c r="F256" s="36">
        <f t="shared" ref="F256:AC259" si="371">F257</f>
        <v>6010</v>
      </c>
      <c r="G256" s="36">
        <f t="shared" si="371"/>
        <v>0</v>
      </c>
      <c r="H256" s="36">
        <f t="shared" si="371"/>
        <v>6010</v>
      </c>
      <c r="I256" s="36">
        <f t="shared" si="371"/>
        <v>3.5565600000000002</v>
      </c>
      <c r="J256" s="36">
        <f t="shared" si="371"/>
        <v>0</v>
      </c>
      <c r="K256" s="36">
        <f t="shared" si="371"/>
        <v>6013.55656</v>
      </c>
      <c r="L256" s="36">
        <f t="shared" si="371"/>
        <v>0</v>
      </c>
      <c r="M256" s="36">
        <f t="shared" si="371"/>
        <v>0</v>
      </c>
      <c r="N256" s="36">
        <f t="shared" si="371"/>
        <v>6013.55656</v>
      </c>
      <c r="O256" s="36">
        <f t="shared" si="371"/>
        <v>0</v>
      </c>
      <c r="P256" s="253">
        <f t="shared" si="371"/>
        <v>6013.55656</v>
      </c>
      <c r="Q256" s="36">
        <f t="shared" si="371"/>
        <v>5052.8</v>
      </c>
      <c r="R256" s="36">
        <f t="shared" si="371"/>
        <v>0</v>
      </c>
      <c r="S256" s="36">
        <f t="shared" si="371"/>
        <v>5052.8</v>
      </c>
      <c r="T256" s="36">
        <f t="shared" si="371"/>
        <v>0</v>
      </c>
      <c r="U256" s="36">
        <f t="shared" si="371"/>
        <v>5052.8</v>
      </c>
      <c r="V256" s="36">
        <f t="shared" si="371"/>
        <v>0</v>
      </c>
      <c r="W256" s="36">
        <f t="shared" si="371"/>
        <v>5052.8</v>
      </c>
      <c r="X256" s="36">
        <f t="shared" si="371"/>
        <v>5052.8</v>
      </c>
      <c r="Y256" s="36">
        <f t="shared" si="371"/>
        <v>0</v>
      </c>
      <c r="Z256" s="36">
        <f t="shared" si="371"/>
        <v>5052.8</v>
      </c>
      <c r="AA256" s="36">
        <f t="shared" si="371"/>
        <v>0</v>
      </c>
      <c r="AB256" s="36">
        <f t="shared" si="371"/>
        <v>5052.8</v>
      </c>
      <c r="AC256" s="36">
        <f t="shared" si="371"/>
        <v>0</v>
      </c>
      <c r="AD256" s="36">
        <f t="shared" ref="AC256:AD259" si="372">AD257</f>
        <v>5052.8</v>
      </c>
    </row>
    <row r="257" spans="1:30" ht="32.25" customHeight="1" outlineLevel="2" x14ac:dyDescent="0.2">
      <c r="A257" s="22" t="s">
        <v>354</v>
      </c>
      <c r="B257" s="22" t="s">
        <v>373</v>
      </c>
      <c r="C257" s="22" t="s">
        <v>93</v>
      </c>
      <c r="D257" s="22"/>
      <c r="E257" s="40" t="s">
        <v>652</v>
      </c>
      <c r="F257" s="36">
        <f t="shared" si="371"/>
        <v>6010</v>
      </c>
      <c r="G257" s="36">
        <f t="shared" si="371"/>
        <v>0</v>
      </c>
      <c r="H257" s="36">
        <f t="shared" si="371"/>
        <v>6010</v>
      </c>
      <c r="I257" s="36">
        <f t="shared" si="371"/>
        <v>3.5565600000000002</v>
      </c>
      <c r="J257" s="36">
        <f t="shared" si="371"/>
        <v>0</v>
      </c>
      <c r="K257" s="36">
        <f t="shared" si="371"/>
        <v>6013.55656</v>
      </c>
      <c r="L257" s="36">
        <f t="shared" si="371"/>
        <v>0</v>
      </c>
      <c r="M257" s="36">
        <f t="shared" si="371"/>
        <v>0</v>
      </c>
      <c r="N257" s="36">
        <f t="shared" si="371"/>
        <v>6013.55656</v>
      </c>
      <c r="O257" s="36">
        <f t="shared" si="371"/>
        <v>0</v>
      </c>
      <c r="P257" s="253">
        <f t="shared" si="371"/>
        <v>6013.55656</v>
      </c>
      <c r="Q257" s="36">
        <f t="shared" si="371"/>
        <v>5052.8</v>
      </c>
      <c r="R257" s="36">
        <f t="shared" si="371"/>
        <v>0</v>
      </c>
      <c r="S257" s="36">
        <f t="shared" si="371"/>
        <v>5052.8</v>
      </c>
      <c r="T257" s="36">
        <f t="shared" si="371"/>
        <v>0</v>
      </c>
      <c r="U257" s="36">
        <f t="shared" si="371"/>
        <v>5052.8</v>
      </c>
      <c r="V257" s="36">
        <f t="shared" si="371"/>
        <v>0</v>
      </c>
      <c r="W257" s="36">
        <f t="shared" si="371"/>
        <v>5052.8</v>
      </c>
      <c r="X257" s="36">
        <f t="shared" si="371"/>
        <v>5052.8</v>
      </c>
      <c r="Y257" s="36">
        <f t="shared" si="371"/>
        <v>0</v>
      </c>
      <c r="Z257" s="36">
        <f t="shared" si="371"/>
        <v>5052.8</v>
      </c>
      <c r="AA257" s="36">
        <f t="shared" si="371"/>
        <v>0</v>
      </c>
      <c r="AB257" s="36">
        <f t="shared" si="371"/>
        <v>5052.8</v>
      </c>
      <c r="AC257" s="36">
        <f t="shared" si="372"/>
        <v>0</v>
      </c>
      <c r="AD257" s="36">
        <f t="shared" si="372"/>
        <v>5052.8</v>
      </c>
    </row>
    <row r="258" spans="1:30" ht="31.5" outlineLevel="3" x14ac:dyDescent="0.2">
      <c r="A258" s="22" t="s">
        <v>354</v>
      </c>
      <c r="B258" s="22" t="s">
        <v>373</v>
      </c>
      <c r="C258" s="22" t="s">
        <v>104</v>
      </c>
      <c r="D258" s="22"/>
      <c r="E258" s="40" t="s">
        <v>663</v>
      </c>
      <c r="F258" s="36">
        <f t="shared" si="371"/>
        <v>6010</v>
      </c>
      <c r="G258" s="36">
        <f t="shared" si="371"/>
        <v>0</v>
      </c>
      <c r="H258" s="36">
        <f t="shared" si="371"/>
        <v>6010</v>
      </c>
      <c r="I258" s="36">
        <f t="shared" si="371"/>
        <v>3.5565600000000002</v>
      </c>
      <c r="J258" s="36">
        <f t="shared" si="371"/>
        <v>0</v>
      </c>
      <c r="K258" s="36">
        <f t="shared" si="371"/>
        <v>6013.55656</v>
      </c>
      <c r="L258" s="36">
        <f t="shared" si="371"/>
        <v>0</v>
      </c>
      <c r="M258" s="36">
        <f t="shared" si="371"/>
        <v>0</v>
      </c>
      <c r="N258" s="36">
        <f t="shared" si="371"/>
        <v>6013.55656</v>
      </c>
      <c r="O258" s="36">
        <f t="shared" si="371"/>
        <v>0</v>
      </c>
      <c r="P258" s="253">
        <f t="shared" si="371"/>
        <v>6013.55656</v>
      </c>
      <c r="Q258" s="36">
        <f t="shared" si="371"/>
        <v>5052.8</v>
      </c>
      <c r="R258" s="36">
        <f t="shared" si="371"/>
        <v>0</v>
      </c>
      <c r="S258" s="36">
        <f t="shared" si="371"/>
        <v>5052.8</v>
      </c>
      <c r="T258" s="36">
        <f t="shared" si="371"/>
        <v>0</v>
      </c>
      <c r="U258" s="36">
        <f t="shared" si="371"/>
        <v>5052.8</v>
      </c>
      <c r="V258" s="36">
        <f t="shared" si="371"/>
        <v>0</v>
      </c>
      <c r="W258" s="36">
        <f t="shared" si="371"/>
        <v>5052.8</v>
      </c>
      <c r="X258" s="36">
        <f t="shared" si="371"/>
        <v>5052.8</v>
      </c>
      <c r="Y258" s="36">
        <f t="shared" si="371"/>
        <v>0</v>
      </c>
      <c r="Z258" s="36">
        <f t="shared" si="371"/>
        <v>5052.8</v>
      </c>
      <c r="AA258" s="36">
        <f t="shared" si="371"/>
        <v>0</v>
      </c>
      <c r="AB258" s="36">
        <f t="shared" si="371"/>
        <v>5052.8</v>
      </c>
      <c r="AC258" s="36">
        <f t="shared" si="372"/>
        <v>0</v>
      </c>
      <c r="AD258" s="36">
        <f t="shared" si="372"/>
        <v>5052.8</v>
      </c>
    </row>
    <row r="259" spans="1:30" ht="31.5" outlineLevel="4" x14ac:dyDescent="0.2">
      <c r="A259" s="22" t="s">
        <v>354</v>
      </c>
      <c r="B259" s="22" t="s">
        <v>373</v>
      </c>
      <c r="C259" s="22" t="s">
        <v>105</v>
      </c>
      <c r="D259" s="22"/>
      <c r="E259" s="40" t="s">
        <v>55</v>
      </c>
      <c r="F259" s="36">
        <f t="shared" si="371"/>
        <v>6010</v>
      </c>
      <c r="G259" s="36">
        <f t="shared" si="371"/>
        <v>0</v>
      </c>
      <c r="H259" s="36">
        <f t="shared" si="371"/>
        <v>6010</v>
      </c>
      <c r="I259" s="36">
        <f t="shared" si="371"/>
        <v>3.5565600000000002</v>
      </c>
      <c r="J259" s="36">
        <f t="shared" si="371"/>
        <v>0</v>
      </c>
      <c r="K259" s="36">
        <f t="shared" si="371"/>
        <v>6013.55656</v>
      </c>
      <c r="L259" s="36">
        <f t="shared" si="371"/>
        <v>0</v>
      </c>
      <c r="M259" s="36">
        <f t="shared" si="371"/>
        <v>0</v>
      </c>
      <c r="N259" s="36">
        <f t="shared" si="371"/>
        <v>6013.55656</v>
      </c>
      <c r="O259" s="36">
        <f t="shared" si="371"/>
        <v>0</v>
      </c>
      <c r="P259" s="253">
        <f t="shared" si="371"/>
        <v>6013.55656</v>
      </c>
      <c r="Q259" s="36">
        <f t="shared" si="371"/>
        <v>5052.8</v>
      </c>
      <c r="R259" s="36">
        <f t="shared" si="371"/>
        <v>0</v>
      </c>
      <c r="S259" s="36">
        <f t="shared" si="371"/>
        <v>5052.8</v>
      </c>
      <c r="T259" s="36">
        <f t="shared" si="371"/>
        <v>0</v>
      </c>
      <c r="U259" s="36">
        <f t="shared" si="371"/>
        <v>5052.8</v>
      </c>
      <c r="V259" s="36">
        <f t="shared" si="371"/>
        <v>0</v>
      </c>
      <c r="W259" s="36">
        <f t="shared" si="371"/>
        <v>5052.8</v>
      </c>
      <c r="X259" s="36">
        <f t="shared" si="371"/>
        <v>5052.8</v>
      </c>
      <c r="Y259" s="36">
        <f t="shared" si="371"/>
        <v>0</v>
      </c>
      <c r="Z259" s="36">
        <f t="shared" si="371"/>
        <v>5052.8</v>
      </c>
      <c r="AA259" s="36">
        <f t="shared" si="371"/>
        <v>0</v>
      </c>
      <c r="AB259" s="36">
        <f t="shared" si="371"/>
        <v>5052.8</v>
      </c>
      <c r="AC259" s="36">
        <f t="shared" si="372"/>
        <v>0</v>
      </c>
      <c r="AD259" s="36">
        <f t="shared" si="372"/>
        <v>5052.8</v>
      </c>
    </row>
    <row r="260" spans="1:30" ht="33.75" customHeight="1" outlineLevel="5" x14ac:dyDescent="0.2">
      <c r="A260" s="22" t="s">
        <v>354</v>
      </c>
      <c r="B260" s="22" t="s">
        <v>373</v>
      </c>
      <c r="C260" s="22" t="s">
        <v>106</v>
      </c>
      <c r="D260" s="22"/>
      <c r="E260" s="40" t="s">
        <v>664</v>
      </c>
      <c r="F260" s="36">
        <f t="shared" ref="F260:AB260" si="373">F261+F262</f>
        <v>6010</v>
      </c>
      <c r="G260" s="36">
        <f t="shared" si="373"/>
        <v>0</v>
      </c>
      <c r="H260" s="36">
        <f t="shared" si="373"/>
        <v>6010</v>
      </c>
      <c r="I260" s="36">
        <f t="shared" si="373"/>
        <v>3.5565600000000002</v>
      </c>
      <c r="J260" s="36">
        <f t="shared" si="373"/>
        <v>0</v>
      </c>
      <c r="K260" s="36">
        <f t="shared" si="373"/>
        <v>6013.55656</v>
      </c>
      <c r="L260" s="36">
        <f t="shared" si="373"/>
        <v>0</v>
      </c>
      <c r="M260" s="36">
        <f t="shared" si="373"/>
        <v>0</v>
      </c>
      <c r="N260" s="36">
        <f t="shared" si="373"/>
        <v>6013.55656</v>
      </c>
      <c r="O260" s="36">
        <f t="shared" ref="O260:P260" si="374">O261+O262</f>
        <v>0</v>
      </c>
      <c r="P260" s="253">
        <f t="shared" si="374"/>
        <v>6013.55656</v>
      </c>
      <c r="Q260" s="36">
        <f t="shared" si="373"/>
        <v>5052.8</v>
      </c>
      <c r="R260" s="36">
        <f t="shared" si="373"/>
        <v>0</v>
      </c>
      <c r="S260" s="36">
        <f t="shared" si="373"/>
        <v>5052.8</v>
      </c>
      <c r="T260" s="36">
        <f t="shared" si="373"/>
        <v>0</v>
      </c>
      <c r="U260" s="36">
        <f t="shared" si="373"/>
        <v>5052.8</v>
      </c>
      <c r="V260" s="36">
        <f t="shared" ref="V260:W260" si="375">V261+V262</f>
        <v>0</v>
      </c>
      <c r="W260" s="36">
        <f t="shared" si="375"/>
        <v>5052.8</v>
      </c>
      <c r="X260" s="36">
        <f t="shared" si="373"/>
        <v>5052.8</v>
      </c>
      <c r="Y260" s="36">
        <f t="shared" si="373"/>
        <v>0</v>
      </c>
      <c r="Z260" s="36">
        <f t="shared" si="373"/>
        <v>5052.8</v>
      </c>
      <c r="AA260" s="36">
        <f t="shared" si="373"/>
        <v>0</v>
      </c>
      <c r="AB260" s="36">
        <f t="shared" si="373"/>
        <v>5052.8</v>
      </c>
      <c r="AC260" s="36">
        <f t="shared" ref="AC260:AD260" si="376">AC261+AC262</f>
        <v>0</v>
      </c>
      <c r="AD260" s="36">
        <f t="shared" si="376"/>
        <v>5052.8</v>
      </c>
    </row>
    <row r="261" spans="1:30" ht="15.75" outlineLevel="7" x14ac:dyDescent="0.2">
      <c r="A261" s="41" t="s">
        <v>354</v>
      </c>
      <c r="B261" s="41" t="s">
        <v>373</v>
      </c>
      <c r="C261" s="41" t="s">
        <v>106</v>
      </c>
      <c r="D261" s="41" t="s">
        <v>6</v>
      </c>
      <c r="E261" s="42" t="s">
        <v>7</v>
      </c>
      <c r="F261" s="32">
        <v>5010</v>
      </c>
      <c r="G261" s="32"/>
      <c r="H261" s="32">
        <f t="shared" ref="H261:H262" si="377">SUM(F261:G261)</f>
        <v>5010</v>
      </c>
      <c r="I261" s="32">
        <v>3.5565600000000002</v>
      </c>
      <c r="J261" s="32"/>
      <c r="K261" s="32">
        <f t="shared" ref="K261:K262" si="378">SUM(H261:J261)</f>
        <v>5013.55656</v>
      </c>
      <c r="L261" s="32"/>
      <c r="M261" s="32"/>
      <c r="N261" s="32">
        <f t="shared" ref="N261:N262" si="379">SUM(K261:M261)</f>
        <v>5013.55656</v>
      </c>
      <c r="O261" s="32"/>
      <c r="P261" s="252">
        <f>SUM(N261:O261)</f>
        <v>5013.55656</v>
      </c>
      <c r="Q261" s="34">
        <v>4146.3</v>
      </c>
      <c r="R261" s="32"/>
      <c r="S261" s="32">
        <f t="shared" ref="S261:S262" si="380">SUM(Q261:R261)</f>
        <v>4146.3</v>
      </c>
      <c r="T261" s="32"/>
      <c r="U261" s="32">
        <f t="shared" ref="U261:U262" si="381">SUM(S261:T261)</f>
        <v>4146.3</v>
      </c>
      <c r="V261" s="32"/>
      <c r="W261" s="32">
        <f t="shared" ref="W261:W262" si="382">SUM(U261:V261)</f>
        <v>4146.3</v>
      </c>
      <c r="X261" s="34">
        <v>4146.3</v>
      </c>
      <c r="Y261" s="32"/>
      <c r="Z261" s="32">
        <f t="shared" ref="Z261:Z262" si="383">SUM(X261:Y261)</f>
        <v>4146.3</v>
      </c>
      <c r="AA261" s="32"/>
      <c r="AB261" s="32">
        <f t="shared" ref="AB261:AB262" si="384">SUM(Z261:AA261)</f>
        <v>4146.3</v>
      </c>
      <c r="AC261" s="32"/>
      <c r="AD261" s="32">
        <f t="shared" ref="AD261:AD262" si="385">SUM(AB261:AC261)</f>
        <v>4146.3</v>
      </c>
    </row>
    <row r="262" spans="1:30" ht="15.75" outlineLevel="7" x14ac:dyDescent="0.2">
      <c r="A262" s="41" t="s">
        <v>354</v>
      </c>
      <c r="B262" s="41" t="s">
        <v>373</v>
      </c>
      <c r="C262" s="41" t="s">
        <v>106</v>
      </c>
      <c r="D262" s="41" t="s">
        <v>14</v>
      </c>
      <c r="E262" s="42" t="s">
        <v>15</v>
      </c>
      <c r="F262" s="32">
        <v>1000</v>
      </c>
      <c r="G262" s="32"/>
      <c r="H262" s="32">
        <f t="shared" si="377"/>
        <v>1000</v>
      </c>
      <c r="I262" s="32"/>
      <c r="J262" s="32"/>
      <c r="K262" s="32">
        <f t="shared" si="378"/>
        <v>1000</v>
      </c>
      <c r="L262" s="32"/>
      <c r="M262" s="32"/>
      <c r="N262" s="32">
        <f t="shared" si="379"/>
        <v>1000</v>
      </c>
      <c r="O262" s="32"/>
      <c r="P262" s="252">
        <f>SUM(N262:O262)</f>
        <v>1000</v>
      </c>
      <c r="Q262" s="34">
        <v>906.5</v>
      </c>
      <c r="R262" s="32"/>
      <c r="S262" s="32">
        <f t="shared" si="380"/>
        <v>906.5</v>
      </c>
      <c r="T262" s="32"/>
      <c r="U262" s="32">
        <f t="shared" si="381"/>
        <v>906.5</v>
      </c>
      <c r="V262" s="32"/>
      <c r="W262" s="32">
        <f t="shared" si="382"/>
        <v>906.5</v>
      </c>
      <c r="X262" s="34">
        <v>906.5</v>
      </c>
      <c r="Y262" s="32"/>
      <c r="Z262" s="32">
        <f t="shared" si="383"/>
        <v>906.5</v>
      </c>
      <c r="AA262" s="32"/>
      <c r="AB262" s="32">
        <f t="shared" si="384"/>
        <v>906.5</v>
      </c>
      <c r="AC262" s="32"/>
      <c r="AD262" s="32">
        <f t="shared" si="385"/>
        <v>906.5</v>
      </c>
    </row>
    <row r="263" spans="1:30" ht="15.75" outlineLevel="1" x14ac:dyDescent="0.2">
      <c r="A263" s="22" t="s">
        <v>354</v>
      </c>
      <c r="B263" s="22" t="s">
        <v>375</v>
      </c>
      <c r="C263" s="22"/>
      <c r="D263" s="22"/>
      <c r="E263" s="40" t="s">
        <v>376</v>
      </c>
      <c r="F263" s="36">
        <f>F264</f>
        <v>369492.1</v>
      </c>
      <c r="G263" s="36">
        <f t="shared" ref="G263" si="386">G264</f>
        <v>31860.204839999999</v>
      </c>
      <c r="H263" s="36">
        <f>H264+H285</f>
        <v>401352.30484</v>
      </c>
      <c r="I263" s="36">
        <f t="shared" ref="I263:AB263" si="387">I264+I285</f>
        <v>2185.3893199999998</v>
      </c>
      <c r="J263" s="36">
        <f t="shared" si="387"/>
        <v>13000</v>
      </c>
      <c r="K263" s="36">
        <f t="shared" si="387"/>
        <v>416537.69415999996</v>
      </c>
      <c r="L263" s="36">
        <f t="shared" si="387"/>
        <v>1674.71721</v>
      </c>
      <c r="M263" s="36">
        <f t="shared" si="387"/>
        <v>23386.283650000001</v>
      </c>
      <c r="N263" s="36">
        <f t="shared" si="387"/>
        <v>441598.69501999998</v>
      </c>
      <c r="O263" s="36">
        <f t="shared" ref="O263:P263" si="388">O264+O285</f>
        <v>35584.800000000003</v>
      </c>
      <c r="P263" s="253">
        <f t="shared" si="388"/>
        <v>477183.49502000003</v>
      </c>
      <c r="Q263" s="36">
        <f t="shared" si="387"/>
        <v>298514.30000000005</v>
      </c>
      <c r="R263" s="36">
        <f t="shared" si="387"/>
        <v>-2943.8390199999999</v>
      </c>
      <c r="S263" s="36">
        <f t="shared" si="387"/>
        <v>295570.46097999997</v>
      </c>
      <c r="T263" s="36">
        <f t="shared" si="387"/>
        <v>10745.732</v>
      </c>
      <c r="U263" s="36">
        <f t="shared" si="387"/>
        <v>306316.19297999999</v>
      </c>
      <c r="V263" s="36">
        <f t="shared" ref="V263:W263" si="389">V264+V285</f>
        <v>100000</v>
      </c>
      <c r="W263" s="36">
        <f t="shared" si="389"/>
        <v>406316.19297999999</v>
      </c>
      <c r="X263" s="36">
        <f t="shared" si="387"/>
        <v>311137.7</v>
      </c>
      <c r="Y263" s="36">
        <f t="shared" si="387"/>
        <v>0</v>
      </c>
      <c r="Z263" s="36">
        <f t="shared" si="387"/>
        <v>311137.7</v>
      </c>
      <c r="AA263" s="36">
        <f t="shared" si="387"/>
        <v>10745.732</v>
      </c>
      <c r="AB263" s="36">
        <f t="shared" si="387"/>
        <v>321883.43200000003</v>
      </c>
      <c r="AC263" s="36">
        <f t="shared" ref="AC263:AD263" si="390">AC264+AC285</f>
        <v>100000</v>
      </c>
      <c r="AD263" s="36">
        <f t="shared" si="390"/>
        <v>421883.43199999997</v>
      </c>
    </row>
    <row r="264" spans="1:30" ht="36.75" customHeight="1" outlineLevel="2" x14ac:dyDescent="0.2">
      <c r="A264" s="22" t="s">
        <v>354</v>
      </c>
      <c r="B264" s="22" t="s">
        <v>375</v>
      </c>
      <c r="C264" s="22" t="s">
        <v>93</v>
      </c>
      <c r="D264" s="22"/>
      <c r="E264" s="40" t="s">
        <v>652</v>
      </c>
      <c r="F264" s="36">
        <f>F265+F281</f>
        <v>369492.1</v>
      </c>
      <c r="G264" s="36">
        <f t="shared" ref="G264:N264" si="391">G265+G281</f>
        <v>31860.204839999999</v>
      </c>
      <c r="H264" s="36">
        <f t="shared" si="391"/>
        <v>401352.30484</v>
      </c>
      <c r="I264" s="36">
        <f t="shared" si="391"/>
        <v>2085.3893199999998</v>
      </c>
      <c r="J264" s="36">
        <f t="shared" si="391"/>
        <v>13000</v>
      </c>
      <c r="K264" s="36">
        <f t="shared" si="391"/>
        <v>416437.69415999996</v>
      </c>
      <c r="L264" s="36">
        <f t="shared" si="391"/>
        <v>1674.71721</v>
      </c>
      <c r="M264" s="36">
        <f t="shared" si="391"/>
        <v>23386.283650000001</v>
      </c>
      <c r="N264" s="36">
        <f t="shared" si="391"/>
        <v>441498.69501999998</v>
      </c>
      <c r="O264" s="36">
        <f t="shared" ref="O264:P264" si="392">O265+O281</f>
        <v>35584.800000000003</v>
      </c>
      <c r="P264" s="253">
        <f t="shared" si="392"/>
        <v>477083.49502000003</v>
      </c>
      <c r="Q264" s="36">
        <f>Q265+Q281</f>
        <v>298514.30000000005</v>
      </c>
      <c r="R264" s="36">
        <f t="shared" ref="R264:U264" si="393">R265+R281</f>
        <v>-2943.8390199999999</v>
      </c>
      <c r="S264" s="36">
        <f t="shared" si="393"/>
        <v>295570.46097999997</v>
      </c>
      <c r="T264" s="36">
        <f t="shared" si="393"/>
        <v>10745.732</v>
      </c>
      <c r="U264" s="36">
        <f t="shared" si="393"/>
        <v>306316.19297999999</v>
      </c>
      <c r="V264" s="36">
        <f t="shared" ref="V264:W264" si="394">V265+V281</f>
        <v>100000</v>
      </c>
      <c r="W264" s="36">
        <f t="shared" si="394"/>
        <v>406316.19297999999</v>
      </c>
      <c r="X264" s="36">
        <f>X265+X281</f>
        <v>311137.7</v>
      </c>
      <c r="Y264" s="36">
        <f t="shared" ref="Y264:AB264" si="395">Y265+Y281</f>
        <v>0</v>
      </c>
      <c r="Z264" s="36">
        <f t="shared" si="395"/>
        <v>311137.7</v>
      </c>
      <c r="AA264" s="36">
        <f t="shared" si="395"/>
        <v>10745.732</v>
      </c>
      <c r="AB264" s="36">
        <f t="shared" si="395"/>
        <v>321883.43200000003</v>
      </c>
      <c r="AC264" s="36">
        <f t="shared" ref="AC264:AD264" si="396">AC265+AC281</f>
        <v>100000</v>
      </c>
      <c r="AD264" s="36">
        <f t="shared" si="396"/>
        <v>421883.43199999997</v>
      </c>
    </row>
    <row r="265" spans="1:30" ht="15.75" outlineLevel="3" x14ac:dyDescent="0.2">
      <c r="A265" s="22" t="s">
        <v>354</v>
      </c>
      <c r="B265" s="22" t="s">
        <v>375</v>
      </c>
      <c r="C265" s="22" t="s">
        <v>107</v>
      </c>
      <c r="D265" s="22"/>
      <c r="E265" s="40" t="s">
        <v>658</v>
      </c>
      <c r="F265" s="36">
        <f>F266+F273</f>
        <v>244313</v>
      </c>
      <c r="G265" s="36">
        <f t="shared" ref="G265:AB265" si="397">G266+G273</f>
        <v>31860.204839999999</v>
      </c>
      <c r="H265" s="36">
        <f t="shared" si="397"/>
        <v>276173.20484000002</v>
      </c>
      <c r="I265" s="36">
        <f t="shared" si="397"/>
        <v>2085.3893199999998</v>
      </c>
      <c r="J265" s="36">
        <f t="shared" si="397"/>
        <v>13000</v>
      </c>
      <c r="K265" s="36">
        <f t="shared" si="397"/>
        <v>291258.59415999998</v>
      </c>
      <c r="L265" s="36">
        <f t="shared" si="397"/>
        <v>1674.71721</v>
      </c>
      <c r="M265" s="36">
        <f t="shared" si="397"/>
        <v>21432.57965</v>
      </c>
      <c r="N265" s="36">
        <f t="shared" si="397"/>
        <v>314365.89101999998</v>
      </c>
      <c r="O265" s="36">
        <f t="shared" ref="O265:P265" si="398">O266+O273</f>
        <v>35584.800000000003</v>
      </c>
      <c r="P265" s="253">
        <f t="shared" si="398"/>
        <v>349950.69102000003</v>
      </c>
      <c r="Q265" s="36">
        <f t="shared" si="397"/>
        <v>203044.2</v>
      </c>
      <c r="R265" s="36">
        <f t="shared" si="397"/>
        <v>-2943.8390199999999</v>
      </c>
      <c r="S265" s="36">
        <f t="shared" si="397"/>
        <v>200100.36098</v>
      </c>
      <c r="T265" s="36">
        <f t="shared" si="397"/>
        <v>0</v>
      </c>
      <c r="U265" s="36">
        <f t="shared" si="397"/>
        <v>200100.36098</v>
      </c>
      <c r="V265" s="36">
        <f t="shared" ref="V265:W265" si="399">V266+V273</f>
        <v>100000</v>
      </c>
      <c r="W265" s="36">
        <f t="shared" si="399"/>
        <v>300100.36098</v>
      </c>
      <c r="X265" s="36">
        <f t="shared" si="397"/>
        <v>215667.6</v>
      </c>
      <c r="Y265" s="36">
        <f t="shared" si="397"/>
        <v>0</v>
      </c>
      <c r="Z265" s="36">
        <f t="shared" si="397"/>
        <v>215667.6</v>
      </c>
      <c r="AA265" s="36">
        <f t="shared" si="397"/>
        <v>0</v>
      </c>
      <c r="AB265" s="36">
        <f t="shared" si="397"/>
        <v>215667.6</v>
      </c>
      <c r="AC265" s="36">
        <f t="shared" ref="AC265:AD265" si="400">AC266+AC273</f>
        <v>100000</v>
      </c>
      <c r="AD265" s="36">
        <f t="shared" si="400"/>
        <v>315667.59999999998</v>
      </c>
    </row>
    <row r="266" spans="1:30" ht="31.5" outlineLevel="4" x14ac:dyDescent="0.2">
      <c r="A266" s="22" t="s">
        <v>354</v>
      </c>
      <c r="B266" s="22" t="s">
        <v>375</v>
      </c>
      <c r="C266" s="22" t="s">
        <v>108</v>
      </c>
      <c r="D266" s="22"/>
      <c r="E266" s="40" t="s">
        <v>109</v>
      </c>
      <c r="F266" s="36">
        <f>F267+F269+F271</f>
        <v>133500</v>
      </c>
      <c r="G266" s="36">
        <f t="shared" ref="G266:AB266" si="401">G267+G269+G271</f>
        <v>31860.204839999999</v>
      </c>
      <c r="H266" s="36">
        <f t="shared" si="401"/>
        <v>165360.20483999999</v>
      </c>
      <c r="I266" s="36">
        <f t="shared" si="401"/>
        <v>88.2</v>
      </c>
      <c r="J266" s="36">
        <f t="shared" si="401"/>
        <v>0</v>
      </c>
      <c r="K266" s="36">
        <f t="shared" si="401"/>
        <v>165448.40484</v>
      </c>
      <c r="L266" s="36">
        <f t="shared" si="401"/>
        <v>1674.71721</v>
      </c>
      <c r="M266" s="36">
        <f t="shared" si="401"/>
        <v>19780.087469999999</v>
      </c>
      <c r="N266" s="36">
        <f t="shared" si="401"/>
        <v>186903.20952</v>
      </c>
      <c r="O266" s="36">
        <f t="shared" ref="O266:P266" si="402">O267+O269+O271</f>
        <v>35000</v>
      </c>
      <c r="P266" s="253">
        <f t="shared" si="402"/>
        <v>221903.20952</v>
      </c>
      <c r="Q266" s="36">
        <f t="shared" si="401"/>
        <v>123507.1</v>
      </c>
      <c r="R266" s="36">
        <f t="shared" si="401"/>
        <v>0</v>
      </c>
      <c r="S266" s="36">
        <f t="shared" si="401"/>
        <v>123507.1</v>
      </c>
      <c r="T266" s="36">
        <f t="shared" si="401"/>
        <v>0</v>
      </c>
      <c r="U266" s="36">
        <f t="shared" si="401"/>
        <v>123507.1</v>
      </c>
      <c r="V266" s="36">
        <f t="shared" ref="V266:W266" si="403">V267+V269+V271</f>
        <v>100000</v>
      </c>
      <c r="W266" s="36">
        <f t="shared" si="403"/>
        <v>223507.1</v>
      </c>
      <c r="X266" s="36">
        <f t="shared" si="401"/>
        <v>133500</v>
      </c>
      <c r="Y266" s="36">
        <f t="shared" si="401"/>
        <v>0</v>
      </c>
      <c r="Z266" s="36">
        <f t="shared" si="401"/>
        <v>133500</v>
      </c>
      <c r="AA266" s="36">
        <f t="shared" si="401"/>
        <v>0</v>
      </c>
      <c r="AB266" s="36">
        <f t="shared" si="401"/>
        <v>133500</v>
      </c>
      <c r="AC266" s="36">
        <f t="shared" ref="AC266:AD266" si="404">AC267+AC269+AC271</f>
        <v>100000</v>
      </c>
      <c r="AD266" s="36">
        <f t="shared" si="404"/>
        <v>233500</v>
      </c>
    </row>
    <row r="267" spans="1:30" ht="15.75" outlineLevel="5" x14ac:dyDescent="0.2">
      <c r="A267" s="22" t="s">
        <v>354</v>
      </c>
      <c r="B267" s="22" t="s">
        <v>375</v>
      </c>
      <c r="C267" s="22" t="s">
        <v>595</v>
      </c>
      <c r="D267" s="22"/>
      <c r="E267" s="40" t="s">
        <v>110</v>
      </c>
      <c r="F267" s="36">
        <f t="shared" ref="F267:AD267" si="405">F268</f>
        <v>133500</v>
      </c>
      <c r="G267" s="36">
        <f t="shared" si="405"/>
        <v>0</v>
      </c>
      <c r="H267" s="36">
        <f t="shared" si="405"/>
        <v>133500</v>
      </c>
      <c r="I267" s="36">
        <f t="shared" si="405"/>
        <v>88.2</v>
      </c>
      <c r="J267" s="36">
        <f t="shared" si="405"/>
        <v>0</v>
      </c>
      <c r="K267" s="36">
        <f t="shared" si="405"/>
        <v>133588.20000000001</v>
      </c>
      <c r="L267" s="36">
        <f t="shared" si="405"/>
        <v>1674.71721</v>
      </c>
      <c r="M267" s="36">
        <f t="shared" si="405"/>
        <v>19780.087469999999</v>
      </c>
      <c r="N267" s="36">
        <f t="shared" si="405"/>
        <v>155043.00468000001</v>
      </c>
      <c r="O267" s="36">
        <f t="shared" si="405"/>
        <v>30000</v>
      </c>
      <c r="P267" s="253">
        <f t="shared" si="405"/>
        <v>185043.00468000001</v>
      </c>
      <c r="Q267" s="36">
        <f t="shared" si="405"/>
        <v>123507.1</v>
      </c>
      <c r="R267" s="36">
        <f t="shared" si="405"/>
        <v>0</v>
      </c>
      <c r="S267" s="36">
        <f t="shared" si="405"/>
        <v>123507.1</v>
      </c>
      <c r="T267" s="36">
        <f t="shared" si="405"/>
        <v>0</v>
      </c>
      <c r="U267" s="36">
        <f t="shared" si="405"/>
        <v>123507.1</v>
      </c>
      <c r="V267" s="36">
        <f t="shared" si="405"/>
        <v>100000</v>
      </c>
      <c r="W267" s="36">
        <f t="shared" si="405"/>
        <v>223507.1</v>
      </c>
      <c r="X267" s="36">
        <f t="shared" si="405"/>
        <v>133500</v>
      </c>
      <c r="Y267" s="36">
        <f t="shared" si="405"/>
        <v>0</v>
      </c>
      <c r="Z267" s="36">
        <f t="shared" si="405"/>
        <v>133500</v>
      </c>
      <c r="AA267" s="36">
        <f t="shared" si="405"/>
        <v>0</v>
      </c>
      <c r="AB267" s="36">
        <f t="shared" si="405"/>
        <v>133500</v>
      </c>
      <c r="AC267" s="36">
        <f t="shared" si="405"/>
        <v>100000</v>
      </c>
      <c r="AD267" s="36">
        <f t="shared" si="405"/>
        <v>233500</v>
      </c>
    </row>
    <row r="268" spans="1:30" s="93" customFormat="1" ht="15.75" outlineLevel="7" x14ac:dyDescent="0.2">
      <c r="A268" s="41" t="s">
        <v>354</v>
      </c>
      <c r="B268" s="41" t="s">
        <v>375</v>
      </c>
      <c r="C268" s="41" t="s">
        <v>595</v>
      </c>
      <c r="D268" s="41" t="s">
        <v>41</v>
      </c>
      <c r="E268" s="42" t="s">
        <v>42</v>
      </c>
      <c r="F268" s="32">
        <v>133500</v>
      </c>
      <c r="G268" s="32"/>
      <c r="H268" s="32">
        <f>SUM(F268:G268)</f>
        <v>133500</v>
      </c>
      <c r="I268" s="32">
        <v>88.2</v>
      </c>
      <c r="J268" s="32"/>
      <c r="K268" s="32">
        <f>SUM(H268:J268)</f>
        <v>133588.20000000001</v>
      </c>
      <c r="L268" s="32">
        <f>1405.33764+269.37957</f>
        <v>1674.71721</v>
      </c>
      <c r="M268" s="32">
        <v>19780.087469999999</v>
      </c>
      <c r="N268" s="32">
        <f>SUM(K268:M268)</f>
        <v>155043.00468000001</v>
      </c>
      <c r="O268" s="32">
        <v>30000</v>
      </c>
      <c r="P268" s="252">
        <f>SUM(N268:O268)</f>
        <v>185043.00468000001</v>
      </c>
      <c r="Q268" s="34">
        <f>133500-15.8-9977.1</f>
        <v>123507.1</v>
      </c>
      <c r="R268" s="32"/>
      <c r="S268" s="32">
        <f>SUM(Q268:R268)</f>
        <v>123507.1</v>
      </c>
      <c r="T268" s="32"/>
      <c r="U268" s="32">
        <f>SUM(S268:T268)</f>
        <v>123507.1</v>
      </c>
      <c r="V268" s="32">
        <v>100000</v>
      </c>
      <c r="W268" s="32">
        <f>SUM(U268:V268)</f>
        <v>223507.1</v>
      </c>
      <c r="X268" s="34">
        <v>133500</v>
      </c>
      <c r="Y268" s="32"/>
      <c r="Z268" s="32">
        <f>SUM(X268:Y268)</f>
        <v>133500</v>
      </c>
      <c r="AA268" s="32"/>
      <c r="AB268" s="32">
        <f>SUM(Z268:AA268)</f>
        <v>133500</v>
      </c>
      <c r="AC268" s="32">
        <v>100000</v>
      </c>
      <c r="AD268" s="32">
        <f>SUM(AB268:AC268)</f>
        <v>233500</v>
      </c>
    </row>
    <row r="269" spans="1:30" ht="31.5" outlineLevel="7" x14ac:dyDescent="0.2">
      <c r="A269" s="22" t="s">
        <v>354</v>
      </c>
      <c r="B269" s="22" t="s">
        <v>375</v>
      </c>
      <c r="C269" s="22" t="s">
        <v>615</v>
      </c>
      <c r="D269" s="22"/>
      <c r="E269" s="40" t="s">
        <v>626</v>
      </c>
      <c r="F269" s="32"/>
      <c r="G269" s="36">
        <f t="shared" ref="G269:AC269" si="406">G270</f>
        <v>7965.0512199999994</v>
      </c>
      <c r="H269" s="36">
        <f t="shared" si="406"/>
        <v>7965.0512199999994</v>
      </c>
      <c r="I269" s="36">
        <f t="shared" si="406"/>
        <v>0</v>
      </c>
      <c r="J269" s="36">
        <f t="shared" si="406"/>
        <v>0</v>
      </c>
      <c r="K269" s="36">
        <f t="shared" si="406"/>
        <v>7965.0512199999994</v>
      </c>
      <c r="L269" s="36">
        <f t="shared" si="406"/>
        <v>0</v>
      </c>
      <c r="M269" s="36">
        <f t="shared" si="406"/>
        <v>0</v>
      </c>
      <c r="N269" s="36">
        <f t="shared" si="406"/>
        <v>7965.0512199999994</v>
      </c>
      <c r="O269" s="36">
        <f t="shared" si="406"/>
        <v>5000</v>
      </c>
      <c r="P269" s="253">
        <f t="shared" si="406"/>
        <v>12965.051219999999</v>
      </c>
      <c r="Q269" s="36">
        <f t="shared" si="406"/>
        <v>0</v>
      </c>
      <c r="R269" s="36">
        <f t="shared" si="406"/>
        <v>0</v>
      </c>
      <c r="S269" s="36"/>
      <c r="T269" s="36">
        <f t="shared" si="406"/>
        <v>0</v>
      </c>
      <c r="U269" s="36"/>
      <c r="V269" s="36">
        <f t="shared" si="406"/>
        <v>0</v>
      </c>
      <c r="W269" s="36"/>
      <c r="X269" s="36">
        <f t="shared" si="406"/>
        <v>0</v>
      </c>
      <c r="Y269" s="36">
        <f t="shared" si="406"/>
        <v>0</v>
      </c>
      <c r="Z269" s="36"/>
      <c r="AA269" s="36">
        <f t="shared" si="406"/>
        <v>0</v>
      </c>
      <c r="AB269" s="36"/>
      <c r="AC269" s="36">
        <f t="shared" si="406"/>
        <v>0</v>
      </c>
      <c r="AD269" s="36"/>
    </row>
    <row r="270" spans="1:30" ht="15.75" outlineLevel="7" x14ac:dyDescent="0.2">
      <c r="A270" s="41" t="s">
        <v>354</v>
      </c>
      <c r="B270" s="41" t="s">
        <v>375</v>
      </c>
      <c r="C270" s="41" t="s">
        <v>615</v>
      </c>
      <c r="D270" s="41" t="s">
        <v>41</v>
      </c>
      <c r="E270" s="42" t="s">
        <v>42</v>
      </c>
      <c r="F270" s="32"/>
      <c r="G270" s="33">
        <f>4256.875+3708.17622</f>
        <v>7965.0512199999994</v>
      </c>
      <c r="H270" s="33">
        <f>SUM(F270:G270)</f>
        <v>7965.0512199999994</v>
      </c>
      <c r="I270" s="33"/>
      <c r="J270" s="33"/>
      <c r="K270" s="33">
        <f>SUM(H270:J270)</f>
        <v>7965.0512199999994</v>
      </c>
      <c r="L270" s="33"/>
      <c r="M270" s="33"/>
      <c r="N270" s="33">
        <f>SUM(K270:M270)</f>
        <v>7965.0512199999994</v>
      </c>
      <c r="O270" s="32">
        <v>5000</v>
      </c>
      <c r="P270" s="254">
        <f>SUM(N270:O270)</f>
        <v>12965.051219999999</v>
      </c>
      <c r="Q270" s="34"/>
      <c r="R270" s="32"/>
      <c r="S270" s="32"/>
      <c r="T270" s="32"/>
      <c r="U270" s="32"/>
      <c r="V270" s="32"/>
      <c r="W270" s="32"/>
      <c r="X270" s="34"/>
      <c r="Y270" s="32"/>
      <c r="Z270" s="32"/>
      <c r="AA270" s="32"/>
      <c r="AB270" s="32"/>
      <c r="AC270" s="32"/>
      <c r="AD270" s="32"/>
    </row>
    <row r="271" spans="1:30" ht="31.5" outlineLevel="7" x14ac:dyDescent="0.2">
      <c r="A271" s="22" t="s">
        <v>354</v>
      </c>
      <c r="B271" s="22" t="s">
        <v>375</v>
      </c>
      <c r="C271" s="22" t="s">
        <v>615</v>
      </c>
      <c r="D271" s="22"/>
      <c r="E271" s="40" t="s">
        <v>629</v>
      </c>
      <c r="F271" s="32"/>
      <c r="G271" s="36">
        <f t="shared" ref="G271:AC271" si="407">G272</f>
        <v>23895.153620000001</v>
      </c>
      <c r="H271" s="36">
        <f t="shared" si="407"/>
        <v>23895.153620000001</v>
      </c>
      <c r="I271" s="36">
        <f t="shared" si="407"/>
        <v>0</v>
      </c>
      <c r="J271" s="36">
        <f t="shared" si="407"/>
        <v>0</v>
      </c>
      <c r="K271" s="36">
        <f t="shared" si="407"/>
        <v>23895.153620000001</v>
      </c>
      <c r="L271" s="36">
        <f t="shared" si="407"/>
        <v>0</v>
      </c>
      <c r="M271" s="36">
        <f t="shared" si="407"/>
        <v>0</v>
      </c>
      <c r="N271" s="36">
        <f t="shared" si="407"/>
        <v>23895.153620000001</v>
      </c>
      <c r="O271" s="36">
        <f t="shared" si="407"/>
        <v>0</v>
      </c>
      <c r="P271" s="253">
        <f t="shared" si="407"/>
        <v>23895.153620000001</v>
      </c>
      <c r="Q271" s="36">
        <f t="shared" si="407"/>
        <v>0</v>
      </c>
      <c r="R271" s="36">
        <f t="shared" si="407"/>
        <v>0</v>
      </c>
      <c r="S271" s="36"/>
      <c r="T271" s="36">
        <f t="shared" si="407"/>
        <v>0</v>
      </c>
      <c r="U271" s="36"/>
      <c r="V271" s="36">
        <f t="shared" si="407"/>
        <v>0</v>
      </c>
      <c r="W271" s="36"/>
      <c r="X271" s="36">
        <f t="shared" si="407"/>
        <v>0</v>
      </c>
      <c r="Y271" s="36">
        <f t="shared" si="407"/>
        <v>0</v>
      </c>
      <c r="Z271" s="36"/>
      <c r="AA271" s="36">
        <f t="shared" si="407"/>
        <v>0</v>
      </c>
      <c r="AB271" s="36"/>
      <c r="AC271" s="36">
        <f t="shared" si="407"/>
        <v>0</v>
      </c>
      <c r="AD271" s="36"/>
    </row>
    <row r="272" spans="1:30" ht="13.5" customHeight="1" outlineLevel="7" x14ac:dyDescent="0.2">
      <c r="A272" s="41" t="s">
        <v>354</v>
      </c>
      <c r="B272" s="41" t="s">
        <v>375</v>
      </c>
      <c r="C272" s="41" t="s">
        <v>615</v>
      </c>
      <c r="D272" s="41" t="s">
        <v>41</v>
      </c>
      <c r="E272" s="42" t="s">
        <v>42</v>
      </c>
      <c r="F272" s="32"/>
      <c r="G272" s="33">
        <f>12770.62498+11124.52864</f>
        <v>23895.153620000001</v>
      </c>
      <c r="H272" s="33">
        <f>SUM(F272:G272)</f>
        <v>23895.153620000001</v>
      </c>
      <c r="I272" s="33"/>
      <c r="J272" s="33"/>
      <c r="K272" s="33">
        <f>SUM(H272:J272)</f>
        <v>23895.153620000001</v>
      </c>
      <c r="L272" s="33"/>
      <c r="M272" s="33"/>
      <c r="N272" s="33">
        <f>SUM(K272:M272)</f>
        <v>23895.153620000001</v>
      </c>
      <c r="O272" s="33"/>
      <c r="P272" s="254">
        <f>SUM(N272:O272)</f>
        <v>23895.153620000001</v>
      </c>
      <c r="Q272" s="34"/>
      <c r="R272" s="32"/>
      <c r="S272" s="32"/>
      <c r="T272" s="32"/>
      <c r="U272" s="32"/>
      <c r="V272" s="32"/>
      <c r="W272" s="32"/>
      <c r="X272" s="34"/>
      <c r="Y272" s="32"/>
      <c r="Z272" s="32"/>
      <c r="AA272" s="32"/>
      <c r="AB272" s="32"/>
      <c r="AC272" s="32"/>
      <c r="AD272" s="32"/>
    </row>
    <row r="273" spans="1:30" ht="31.5" outlineLevel="4" x14ac:dyDescent="0.2">
      <c r="A273" s="22" t="s">
        <v>354</v>
      </c>
      <c r="B273" s="22" t="s">
        <v>375</v>
      </c>
      <c r="C273" s="22" t="s">
        <v>596</v>
      </c>
      <c r="D273" s="22"/>
      <c r="E273" s="40" t="s">
        <v>377</v>
      </c>
      <c r="F273" s="36">
        <f>F276+F274+F279</f>
        <v>110813</v>
      </c>
      <c r="G273" s="36">
        <f t="shared" ref="G273:AB273" si="408">G276+G274+G279</f>
        <v>0</v>
      </c>
      <c r="H273" s="36">
        <f t="shared" si="408"/>
        <v>110813</v>
      </c>
      <c r="I273" s="36">
        <f t="shared" si="408"/>
        <v>1997.18932</v>
      </c>
      <c r="J273" s="36">
        <f t="shared" si="408"/>
        <v>13000</v>
      </c>
      <c r="K273" s="36">
        <f t="shared" si="408"/>
        <v>125810.18931999999</v>
      </c>
      <c r="L273" s="36">
        <f t="shared" si="408"/>
        <v>0</v>
      </c>
      <c r="M273" s="36">
        <f t="shared" si="408"/>
        <v>1652.49218</v>
      </c>
      <c r="N273" s="36">
        <f t="shared" si="408"/>
        <v>127462.68149999999</v>
      </c>
      <c r="O273" s="36">
        <f t="shared" ref="O273:P273" si="409">O276+O274+O279</f>
        <v>584.79999999999995</v>
      </c>
      <c r="P273" s="253">
        <f t="shared" si="409"/>
        <v>128047.48149999999</v>
      </c>
      <c r="Q273" s="36">
        <f t="shared" si="408"/>
        <v>79537.100000000006</v>
      </c>
      <c r="R273" s="36">
        <f t="shared" si="408"/>
        <v>-2943.8390199999999</v>
      </c>
      <c r="S273" s="36">
        <f t="shared" si="408"/>
        <v>76593.260980000006</v>
      </c>
      <c r="T273" s="36">
        <f t="shared" si="408"/>
        <v>0</v>
      </c>
      <c r="U273" s="36">
        <f t="shared" si="408"/>
        <v>76593.260980000006</v>
      </c>
      <c r="V273" s="36">
        <f t="shared" ref="V273:W273" si="410">V276+V274+V279</f>
        <v>0</v>
      </c>
      <c r="W273" s="36">
        <f t="shared" si="410"/>
        <v>76593.260980000006</v>
      </c>
      <c r="X273" s="36">
        <f t="shared" si="408"/>
        <v>82167.600000000006</v>
      </c>
      <c r="Y273" s="36">
        <f t="shared" si="408"/>
        <v>0</v>
      </c>
      <c r="Z273" s="36">
        <f t="shared" si="408"/>
        <v>82167.600000000006</v>
      </c>
      <c r="AA273" s="36">
        <f t="shared" si="408"/>
        <v>0</v>
      </c>
      <c r="AB273" s="36">
        <f t="shared" si="408"/>
        <v>82167.600000000006</v>
      </c>
      <c r="AC273" s="36">
        <f t="shared" ref="AC273:AD273" si="411">AC276+AC274+AC279</f>
        <v>0</v>
      </c>
      <c r="AD273" s="36">
        <f t="shared" si="411"/>
        <v>82167.600000000006</v>
      </c>
    </row>
    <row r="274" spans="1:30" ht="31.5" outlineLevel="2" x14ac:dyDescent="0.2">
      <c r="A274" s="22" t="s">
        <v>354</v>
      </c>
      <c r="B274" s="22" t="s">
        <v>375</v>
      </c>
      <c r="C274" s="22" t="s">
        <v>597</v>
      </c>
      <c r="D274" s="22"/>
      <c r="E274" s="40" t="s">
        <v>692</v>
      </c>
      <c r="F274" s="36">
        <f>F275</f>
        <v>4958.1000000000004</v>
      </c>
      <c r="G274" s="36">
        <f t="shared" ref="G274:AD274" si="412">G275</f>
        <v>0</v>
      </c>
      <c r="H274" s="36">
        <f t="shared" si="412"/>
        <v>4958.1000000000004</v>
      </c>
      <c r="I274" s="36">
        <f t="shared" si="412"/>
        <v>1997.18932</v>
      </c>
      <c r="J274" s="36">
        <f t="shared" si="412"/>
        <v>0</v>
      </c>
      <c r="K274" s="36">
        <f t="shared" si="412"/>
        <v>6955.2893199999999</v>
      </c>
      <c r="L274" s="36">
        <f t="shared" si="412"/>
        <v>0</v>
      </c>
      <c r="M274" s="36">
        <f t="shared" si="412"/>
        <v>1652.49218</v>
      </c>
      <c r="N274" s="36">
        <f t="shared" si="412"/>
        <v>8607.7814999999991</v>
      </c>
      <c r="O274" s="36">
        <f t="shared" si="412"/>
        <v>584.79999999999995</v>
      </c>
      <c r="P274" s="253">
        <f t="shared" si="412"/>
        <v>9192.5814999999984</v>
      </c>
      <c r="Q274" s="36">
        <f t="shared" si="412"/>
        <v>5534.2</v>
      </c>
      <c r="R274" s="36">
        <f t="shared" si="412"/>
        <v>-2943.8390199999999</v>
      </c>
      <c r="S274" s="36">
        <f t="shared" si="412"/>
        <v>2590.3609799999999</v>
      </c>
      <c r="T274" s="36">
        <f t="shared" si="412"/>
        <v>0</v>
      </c>
      <c r="U274" s="36">
        <f t="shared" si="412"/>
        <v>2590.3609799999999</v>
      </c>
      <c r="V274" s="36">
        <f t="shared" si="412"/>
        <v>0</v>
      </c>
      <c r="W274" s="36">
        <f t="shared" si="412"/>
        <v>2590.3609799999999</v>
      </c>
      <c r="X274" s="36">
        <f t="shared" si="412"/>
        <v>8164.7000000000007</v>
      </c>
      <c r="Y274" s="36">
        <f t="shared" si="412"/>
        <v>0</v>
      </c>
      <c r="Z274" s="36">
        <f t="shared" si="412"/>
        <v>8164.7000000000007</v>
      </c>
      <c r="AA274" s="36">
        <f t="shared" si="412"/>
        <v>0</v>
      </c>
      <c r="AB274" s="36">
        <f t="shared" si="412"/>
        <v>8164.7000000000007</v>
      </c>
      <c r="AC274" s="36">
        <f t="shared" si="412"/>
        <v>0</v>
      </c>
      <c r="AD274" s="36">
        <f t="shared" si="412"/>
        <v>8164.7000000000007</v>
      </c>
    </row>
    <row r="275" spans="1:30" s="93" customFormat="1" ht="15.75" outlineLevel="7" x14ac:dyDescent="0.2">
      <c r="A275" s="41" t="s">
        <v>354</v>
      </c>
      <c r="B275" s="41" t="s">
        <v>375</v>
      </c>
      <c r="C275" s="41" t="s">
        <v>597</v>
      </c>
      <c r="D275" s="41" t="s">
        <v>41</v>
      </c>
      <c r="E275" s="42" t="s">
        <v>42</v>
      </c>
      <c r="F275" s="32">
        <v>4958.1000000000004</v>
      </c>
      <c r="G275" s="32"/>
      <c r="H275" s="32">
        <f>SUM(F275:G275)</f>
        <v>4958.1000000000004</v>
      </c>
      <c r="I275" s="32">
        <v>1997.18932</v>
      </c>
      <c r="J275" s="32"/>
      <c r="K275" s="32">
        <f>SUM(H275:J275)</f>
        <v>6955.2893199999999</v>
      </c>
      <c r="L275" s="32"/>
      <c r="M275" s="32">
        <f>1052.49218+600</f>
        <v>1652.49218</v>
      </c>
      <c r="N275" s="32">
        <f>SUM(K275:M275)</f>
        <v>8607.7814999999991</v>
      </c>
      <c r="O275" s="32">
        <f>584.8</f>
        <v>584.79999999999995</v>
      </c>
      <c r="P275" s="252">
        <f>SUM(N275:O275)</f>
        <v>9192.5814999999984</v>
      </c>
      <c r="Q275" s="34">
        <v>5534.2</v>
      </c>
      <c r="R275" s="32">
        <v>-2943.8390199999999</v>
      </c>
      <c r="S275" s="32">
        <f>SUM(Q275:R275)</f>
        <v>2590.3609799999999</v>
      </c>
      <c r="T275" s="32"/>
      <c r="U275" s="32">
        <f>SUM(S275:T275)</f>
        <v>2590.3609799999999</v>
      </c>
      <c r="V275" s="32"/>
      <c r="W275" s="32">
        <f>SUM(U275:V275)</f>
        <v>2590.3609799999999</v>
      </c>
      <c r="X275" s="34">
        <f>10534.2-2369.5</f>
        <v>8164.7000000000007</v>
      </c>
      <c r="Y275" s="32"/>
      <c r="Z275" s="32">
        <f>SUM(X275:Y275)</f>
        <v>8164.7000000000007</v>
      </c>
      <c r="AA275" s="32"/>
      <c r="AB275" s="32">
        <f>SUM(Z275:AA275)</f>
        <v>8164.7000000000007</v>
      </c>
      <c r="AC275" s="32"/>
      <c r="AD275" s="32">
        <f>SUM(AB275:AC275)</f>
        <v>8164.7000000000007</v>
      </c>
    </row>
    <row r="276" spans="1:30" ht="31.5" customHeight="1" outlineLevel="5" x14ac:dyDescent="0.2">
      <c r="A276" s="22" t="s">
        <v>354</v>
      </c>
      <c r="B276" s="22" t="s">
        <v>375</v>
      </c>
      <c r="C276" s="22" t="s">
        <v>563</v>
      </c>
      <c r="D276" s="22"/>
      <c r="E276" s="40" t="s">
        <v>308</v>
      </c>
      <c r="F276" s="36">
        <f t="shared" ref="F276:AB276" si="413">F278+F277</f>
        <v>39412.699999999997</v>
      </c>
      <c r="G276" s="36">
        <f t="shared" si="413"/>
        <v>0</v>
      </c>
      <c r="H276" s="36">
        <f t="shared" si="413"/>
        <v>39412.699999999997</v>
      </c>
      <c r="I276" s="36">
        <f t="shared" si="413"/>
        <v>0</v>
      </c>
      <c r="J276" s="36">
        <f t="shared" si="413"/>
        <v>13000</v>
      </c>
      <c r="K276" s="36">
        <f t="shared" si="413"/>
        <v>52412.7</v>
      </c>
      <c r="L276" s="36">
        <f t="shared" si="413"/>
        <v>0</v>
      </c>
      <c r="M276" s="36">
        <f t="shared" si="413"/>
        <v>0</v>
      </c>
      <c r="N276" s="36">
        <f t="shared" si="413"/>
        <v>52412.7</v>
      </c>
      <c r="O276" s="36">
        <f t="shared" ref="O276:P276" si="414">O278+O277</f>
        <v>0</v>
      </c>
      <c r="P276" s="253">
        <f t="shared" si="414"/>
        <v>52412.7</v>
      </c>
      <c r="Q276" s="36">
        <f t="shared" si="413"/>
        <v>7400.3</v>
      </c>
      <c r="R276" s="36">
        <f t="shared" si="413"/>
        <v>0</v>
      </c>
      <c r="S276" s="36">
        <f t="shared" si="413"/>
        <v>7400.3</v>
      </c>
      <c r="T276" s="36">
        <f t="shared" si="413"/>
        <v>0</v>
      </c>
      <c r="U276" s="36">
        <f t="shared" si="413"/>
        <v>7400.3</v>
      </c>
      <c r="V276" s="36">
        <f t="shared" ref="V276:W276" si="415">V278+V277</f>
        <v>0</v>
      </c>
      <c r="W276" s="36">
        <f t="shared" si="415"/>
        <v>7400.3</v>
      </c>
      <c r="X276" s="36">
        <f t="shared" si="413"/>
        <v>7400.3</v>
      </c>
      <c r="Y276" s="36">
        <f t="shared" si="413"/>
        <v>0</v>
      </c>
      <c r="Z276" s="36">
        <f t="shared" si="413"/>
        <v>7400.3</v>
      </c>
      <c r="AA276" s="36">
        <f t="shared" si="413"/>
        <v>0</v>
      </c>
      <c r="AB276" s="36">
        <f t="shared" si="413"/>
        <v>7400.3</v>
      </c>
      <c r="AC276" s="36">
        <f t="shared" ref="AC276:AD276" si="416">AC278+AC277</f>
        <v>0</v>
      </c>
      <c r="AD276" s="36">
        <f t="shared" si="416"/>
        <v>7400.3</v>
      </c>
    </row>
    <row r="277" spans="1:30" ht="15.75" outlineLevel="5" x14ac:dyDescent="0.2">
      <c r="A277" s="41" t="s">
        <v>354</v>
      </c>
      <c r="B277" s="41" t="s">
        <v>375</v>
      </c>
      <c r="C277" s="41" t="s">
        <v>563</v>
      </c>
      <c r="D277" s="30" t="s">
        <v>76</v>
      </c>
      <c r="E277" s="38" t="s">
        <v>77</v>
      </c>
      <c r="F277" s="32">
        <v>32030.199999999997</v>
      </c>
      <c r="G277" s="32"/>
      <c r="H277" s="32">
        <f t="shared" ref="H277:H278" si="417">SUM(F277:G277)</f>
        <v>32030.199999999997</v>
      </c>
      <c r="I277" s="32"/>
      <c r="J277" s="32">
        <v>13000</v>
      </c>
      <c r="K277" s="32">
        <f t="shared" ref="K277:K278" si="418">SUM(H277:J277)</f>
        <v>45030.2</v>
      </c>
      <c r="L277" s="32"/>
      <c r="M277" s="32"/>
      <c r="N277" s="32">
        <f t="shared" ref="N277:N278" si="419">SUM(K277:M277)</f>
        <v>45030.2</v>
      </c>
      <c r="O277" s="32"/>
      <c r="P277" s="252">
        <f>SUM(N277:O277)</f>
        <v>45030.2</v>
      </c>
      <c r="Q277" s="34"/>
      <c r="R277" s="32"/>
      <c r="S277" s="32"/>
      <c r="T277" s="32"/>
      <c r="U277" s="32"/>
      <c r="V277" s="32"/>
      <c r="W277" s="32"/>
      <c r="X277" s="34"/>
      <c r="Y277" s="32"/>
      <c r="Z277" s="32"/>
      <c r="AA277" s="32"/>
      <c r="AB277" s="32"/>
      <c r="AC277" s="32"/>
      <c r="AD277" s="32"/>
    </row>
    <row r="278" spans="1:30" ht="15.75" outlineLevel="7" x14ac:dyDescent="0.2">
      <c r="A278" s="41" t="s">
        <v>354</v>
      </c>
      <c r="B278" s="41" t="s">
        <v>375</v>
      </c>
      <c r="C278" s="41" t="s">
        <v>563</v>
      </c>
      <c r="D278" s="41" t="s">
        <v>41</v>
      </c>
      <c r="E278" s="42" t="s">
        <v>42</v>
      </c>
      <c r="F278" s="32">
        <v>7382.5</v>
      </c>
      <c r="G278" s="32"/>
      <c r="H278" s="32">
        <f t="shared" si="417"/>
        <v>7382.5</v>
      </c>
      <c r="I278" s="32"/>
      <c r="J278" s="32"/>
      <c r="K278" s="32">
        <f t="shared" si="418"/>
        <v>7382.5</v>
      </c>
      <c r="L278" s="32"/>
      <c r="M278" s="32"/>
      <c r="N278" s="32">
        <f t="shared" si="419"/>
        <v>7382.5</v>
      </c>
      <c r="O278" s="32"/>
      <c r="P278" s="252">
        <f>SUM(N278:O278)</f>
        <v>7382.5</v>
      </c>
      <c r="Q278" s="34">
        <v>7400.3</v>
      </c>
      <c r="R278" s="32"/>
      <c r="S278" s="32">
        <f t="shared" ref="S278" si="420">SUM(Q278:R278)</f>
        <v>7400.3</v>
      </c>
      <c r="T278" s="32"/>
      <c r="U278" s="32">
        <f t="shared" ref="U278" si="421">SUM(S278:T278)</f>
        <v>7400.3</v>
      </c>
      <c r="V278" s="32"/>
      <c r="W278" s="32">
        <f t="shared" ref="W278" si="422">SUM(U278:V278)</f>
        <v>7400.3</v>
      </c>
      <c r="X278" s="34">
        <v>7400.3</v>
      </c>
      <c r="Y278" s="32"/>
      <c r="Z278" s="32">
        <f t="shared" ref="Z278" si="423">SUM(X278:Y278)</f>
        <v>7400.3</v>
      </c>
      <c r="AA278" s="32"/>
      <c r="AB278" s="32">
        <f t="shared" ref="AB278" si="424">SUM(Z278:AA278)</f>
        <v>7400.3</v>
      </c>
      <c r="AC278" s="32"/>
      <c r="AD278" s="32">
        <f t="shared" ref="AD278" si="425">SUM(AB278:AC278)</f>
        <v>7400.3</v>
      </c>
    </row>
    <row r="279" spans="1:30" ht="33.75" customHeight="1" outlineLevel="7" x14ac:dyDescent="0.2">
      <c r="A279" s="22" t="s">
        <v>354</v>
      </c>
      <c r="B279" s="22" t="s">
        <v>375</v>
      </c>
      <c r="C279" s="22" t="s">
        <v>563</v>
      </c>
      <c r="D279" s="22"/>
      <c r="E279" s="40" t="s">
        <v>516</v>
      </c>
      <c r="F279" s="36">
        <f>F280</f>
        <v>66442.2</v>
      </c>
      <c r="G279" s="36">
        <f t="shared" ref="G279:AD279" si="426">G280</f>
        <v>0</v>
      </c>
      <c r="H279" s="36">
        <f t="shared" si="426"/>
        <v>66442.2</v>
      </c>
      <c r="I279" s="36">
        <f t="shared" si="426"/>
        <v>0</v>
      </c>
      <c r="J279" s="36">
        <f t="shared" si="426"/>
        <v>0</v>
      </c>
      <c r="K279" s="36">
        <f t="shared" si="426"/>
        <v>66442.2</v>
      </c>
      <c r="L279" s="36">
        <f t="shared" si="426"/>
        <v>0</v>
      </c>
      <c r="M279" s="36">
        <f t="shared" si="426"/>
        <v>0</v>
      </c>
      <c r="N279" s="36">
        <f t="shared" si="426"/>
        <v>66442.2</v>
      </c>
      <c r="O279" s="36">
        <f t="shared" si="426"/>
        <v>0</v>
      </c>
      <c r="P279" s="253">
        <f t="shared" si="426"/>
        <v>66442.2</v>
      </c>
      <c r="Q279" s="36">
        <f t="shared" si="426"/>
        <v>66602.600000000006</v>
      </c>
      <c r="R279" s="36">
        <f t="shared" si="426"/>
        <v>0</v>
      </c>
      <c r="S279" s="36">
        <f t="shared" si="426"/>
        <v>66602.600000000006</v>
      </c>
      <c r="T279" s="36">
        <f t="shared" si="426"/>
        <v>0</v>
      </c>
      <c r="U279" s="36">
        <f t="shared" si="426"/>
        <v>66602.600000000006</v>
      </c>
      <c r="V279" s="36">
        <f t="shared" si="426"/>
        <v>0</v>
      </c>
      <c r="W279" s="36">
        <f t="shared" si="426"/>
        <v>66602.600000000006</v>
      </c>
      <c r="X279" s="36">
        <f t="shared" si="426"/>
        <v>66602.600000000006</v>
      </c>
      <c r="Y279" s="36">
        <f t="shared" si="426"/>
        <v>0</v>
      </c>
      <c r="Z279" s="36">
        <f t="shared" si="426"/>
        <v>66602.600000000006</v>
      </c>
      <c r="AA279" s="36">
        <f t="shared" si="426"/>
        <v>0</v>
      </c>
      <c r="AB279" s="36">
        <f t="shared" si="426"/>
        <v>66602.600000000006</v>
      </c>
      <c r="AC279" s="36">
        <f t="shared" si="426"/>
        <v>0</v>
      </c>
      <c r="AD279" s="36">
        <f t="shared" si="426"/>
        <v>66602.600000000006</v>
      </c>
    </row>
    <row r="280" spans="1:30" ht="15.75" outlineLevel="7" x14ac:dyDescent="0.2">
      <c r="A280" s="41" t="s">
        <v>354</v>
      </c>
      <c r="B280" s="41" t="s">
        <v>375</v>
      </c>
      <c r="C280" s="41" t="s">
        <v>563</v>
      </c>
      <c r="D280" s="41" t="s">
        <v>41</v>
      </c>
      <c r="E280" s="42" t="s">
        <v>42</v>
      </c>
      <c r="F280" s="32">
        <v>66442.2</v>
      </c>
      <c r="G280" s="32"/>
      <c r="H280" s="32">
        <f>SUM(F280:G280)</f>
        <v>66442.2</v>
      </c>
      <c r="I280" s="32"/>
      <c r="J280" s="32"/>
      <c r="K280" s="32">
        <f>SUM(H280:J280)</f>
        <v>66442.2</v>
      </c>
      <c r="L280" s="32"/>
      <c r="M280" s="32"/>
      <c r="N280" s="32">
        <f>SUM(K280:M280)</f>
        <v>66442.2</v>
      </c>
      <c r="O280" s="32"/>
      <c r="P280" s="252">
        <f>SUM(N280:O280)</f>
        <v>66442.2</v>
      </c>
      <c r="Q280" s="34">
        <v>66602.600000000006</v>
      </c>
      <c r="R280" s="32"/>
      <c r="S280" s="32">
        <f>SUM(Q280:R280)</f>
        <v>66602.600000000006</v>
      </c>
      <c r="T280" s="32"/>
      <c r="U280" s="32">
        <f>SUM(S280:T280)</f>
        <v>66602.600000000006</v>
      </c>
      <c r="V280" s="32"/>
      <c r="W280" s="32">
        <f>SUM(U280:V280)</f>
        <v>66602.600000000006</v>
      </c>
      <c r="X280" s="34">
        <v>66602.600000000006</v>
      </c>
      <c r="Y280" s="32"/>
      <c r="Z280" s="32">
        <f>SUM(X280:Y280)</f>
        <v>66602.600000000006</v>
      </c>
      <c r="AA280" s="32"/>
      <c r="AB280" s="32">
        <f>SUM(Z280:AA280)</f>
        <v>66602.600000000006</v>
      </c>
      <c r="AC280" s="32"/>
      <c r="AD280" s="32">
        <f>SUM(AB280:AC280)</f>
        <v>66602.600000000006</v>
      </c>
    </row>
    <row r="281" spans="1:30" ht="31.5" outlineLevel="7" x14ac:dyDescent="0.2">
      <c r="A281" s="22" t="s">
        <v>354</v>
      </c>
      <c r="B281" s="22" t="s">
        <v>375</v>
      </c>
      <c r="C281" s="22" t="s">
        <v>104</v>
      </c>
      <c r="D281" s="22"/>
      <c r="E281" s="40" t="s">
        <v>663</v>
      </c>
      <c r="F281" s="36">
        <f t="shared" ref="F281:AC283" si="427">F282</f>
        <v>125179.1</v>
      </c>
      <c r="G281" s="36">
        <f t="shared" si="427"/>
        <v>0</v>
      </c>
      <c r="H281" s="36">
        <f t="shared" si="427"/>
        <v>125179.1</v>
      </c>
      <c r="I281" s="36">
        <f t="shared" si="427"/>
        <v>0</v>
      </c>
      <c r="J281" s="36">
        <f t="shared" si="427"/>
        <v>0</v>
      </c>
      <c r="K281" s="36">
        <f t="shared" si="427"/>
        <v>125179.1</v>
      </c>
      <c r="L281" s="36">
        <f t="shared" si="427"/>
        <v>0</v>
      </c>
      <c r="M281" s="36">
        <f t="shared" si="427"/>
        <v>1953.704</v>
      </c>
      <c r="N281" s="36">
        <f t="shared" si="427"/>
        <v>127132.804</v>
      </c>
      <c r="O281" s="36">
        <f t="shared" si="427"/>
        <v>0</v>
      </c>
      <c r="P281" s="253">
        <f t="shared" si="427"/>
        <v>127132.804</v>
      </c>
      <c r="Q281" s="36">
        <f t="shared" si="427"/>
        <v>95470.1</v>
      </c>
      <c r="R281" s="36">
        <f t="shared" si="427"/>
        <v>0</v>
      </c>
      <c r="S281" s="36">
        <f t="shared" si="427"/>
        <v>95470.1</v>
      </c>
      <c r="T281" s="36">
        <f t="shared" si="427"/>
        <v>10745.732</v>
      </c>
      <c r="U281" s="36">
        <f t="shared" si="427"/>
        <v>106215.83200000001</v>
      </c>
      <c r="V281" s="36">
        <f t="shared" si="427"/>
        <v>0</v>
      </c>
      <c r="W281" s="36">
        <f t="shared" si="427"/>
        <v>106215.83200000001</v>
      </c>
      <c r="X281" s="36">
        <f t="shared" si="427"/>
        <v>95470.1</v>
      </c>
      <c r="Y281" s="36">
        <f t="shared" si="427"/>
        <v>0</v>
      </c>
      <c r="Z281" s="36">
        <f t="shared" si="427"/>
        <v>95470.1</v>
      </c>
      <c r="AA281" s="36">
        <f t="shared" si="427"/>
        <v>10745.732</v>
      </c>
      <c r="AB281" s="36">
        <f t="shared" si="427"/>
        <v>106215.83200000001</v>
      </c>
      <c r="AC281" s="36">
        <f t="shared" si="427"/>
        <v>0</v>
      </c>
      <c r="AD281" s="36">
        <f t="shared" ref="AC281:AD283" si="428">AD282</f>
        <v>106215.83200000001</v>
      </c>
    </row>
    <row r="282" spans="1:30" ht="31.5" outlineLevel="7" x14ac:dyDescent="0.2">
      <c r="A282" s="22" t="s">
        <v>354</v>
      </c>
      <c r="B282" s="41" t="s">
        <v>375</v>
      </c>
      <c r="C282" s="22" t="s">
        <v>148</v>
      </c>
      <c r="D282" s="22"/>
      <c r="E282" s="40" t="s">
        <v>26</v>
      </c>
      <c r="F282" s="36">
        <f t="shared" si="427"/>
        <v>125179.1</v>
      </c>
      <c r="G282" s="36">
        <f t="shared" si="427"/>
        <v>0</v>
      </c>
      <c r="H282" s="36">
        <f t="shared" si="427"/>
        <v>125179.1</v>
      </c>
      <c r="I282" s="36">
        <f t="shared" si="427"/>
        <v>0</v>
      </c>
      <c r="J282" s="36">
        <f t="shared" si="427"/>
        <v>0</v>
      </c>
      <c r="K282" s="36">
        <f t="shared" si="427"/>
        <v>125179.1</v>
      </c>
      <c r="L282" s="36">
        <f t="shared" si="427"/>
        <v>0</v>
      </c>
      <c r="M282" s="36">
        <f t="shared" si="427"/>
        <v>1953.704</v>
      </c>
      <c r="N282" s="36">
        <f t="shared" si="427"/>
        <v>127132.804</v>
      </c>
      <c r="O282" s="36">
        <f t="shared" si="427"/>
        <v>0</v>
      </c>
      <c r="P282" s="253">
        <f t="shared" si="427"/>
        <v>127132.804</v>
      </c>
      <c r="Q282" s="36">
        <f t="shared" si="427"/>
        <v>95470.1</v>
      </c>
      <c r="R282" s="36">
        <f t="shared" si="427"/>
        <v>0</v>
      </c>
      <c r="S282" s="36">
        <f t="shared" si="427"/>
        <v>95470.1</v>
      </c>
      <c r="T282" s="36">
        <f t="shared" si="427"/>
        <v>10745.732</v>
      </c>
      <c r="U282" s="36">
        <f t="shared" si="427"/>
        <v>106215.83200000001</v>
      </c>
      <c r="V282" s="36">
        <f t="shared" si="427"/>
        <v>0</v>
      </c>
      <c r="W282" s="36">
        <f t="shared" si="427"/>
        <v>106215.83200000001</v>
      </c>
      <c r="X282" s="36">
        <f t="shared" si="427"/>
        <v>95470.1</v>
      </c>
      <c r="Y282" s="36">
        <f t="shared" si="427"/>
        <v>0</v>
      </c>
      <c r="Z282" s="36">
        <f t="shared" si="427"/>
        <v>95470.1</v>
      </c>
      <c r="AA282" s="36">
        <f t="shared" si="427"/>
        <v>10745.732</v>
      </c>
      <c r="AB282" s="36">
        <f t="shared" si="427"/>
        <v>106215.83200000001</v>
      </c>
      <c r="AC282" s="36">
        <f t="shared" si="428"/>
        <v>0</v>
      </c>
      <c r="AD282" s="36">
        <f t="shared" si="428"/>
        <v>106215.83200000001</v>
      </c>
    </row>
    <row r="283" spans="1:30" ht="15.75" outlineLevel="7" x14ac:dyDescent="0.2">
      <c r="A283" s="22" t="s">
        <v>354</v>
      </c>
      <c r="B283" s="22" t="s">
        <v>375</v>
      </c>
      <c r="C283" s="22" t="s">
        <v>598</v>
      </c>
      <c r="D283" s="22"/>
      <c r="E283" s="40" t="s">
        <v>599</v>
      </c>
      <c r="F283" s="36">
        <f t="shared" si="427"/>
        <v>125179.1</v>
      </c>
      <c r="G283" s="36">
        <f t="shared" si="427"/>
        <v>0</v>
      </c>
      <c r="H283" s="36">
        <f t="shared" si="427"/>
        <v>125179.1</v>
      </c>
      <c r="I283" s="36">
        <f t="shared" si="427"/>
        <v>0</v>
      </c>
      <c r="J283" s="36">
        <f t="shared" si="427"/>
        <v>0</v>
      </c>
      <c r="K283" s="36">
        <f t="shared" si="427"/>
        <v>125179.1</v>
      </c>
      <c r="L283" s="36">
        <f t="shared" si="427"/>
        <v>0</v>
      </c>
      <c r="M283" s="36">
        <f t="shared" si="427"/>
        <v>1953.704</v>
      </c>
      <c r="N283" s="36">
        <f t="shared" si="427"/>
        <v>127132.804</v>
      </c>
      <c r="O283" s="36">
        <f t="shared" si="427"/>
        <v>0</v>
      </c>
      <c r="P283" s="253">
        <f t="shared" si="427"/>
        <v>127132.804</v>
      </c>
      <c r="Q283" s="36">
        <f t="shared" si="427"/>
        <v>95470.1</v>
      </c>
      <c r="R283" s="36">
        <f t="shared" si="427"/>
        <v>0</v>
      </c>
      <c r="S283" s="36">
        <f t="shared" si="427"/>
        <v>95470.1</v>
      </c>
      <c r="T283" s="36">
        <f t="shared" si="427"/>
        <v>10745.732</v>
      </c>
      <c r="U283" s="36">
        <f t="shared" si="427"/>
        <v>106215.83200000001</v>
      </c>
      <c r="V283" s="36">
        <f t="shared" si="427"/>
        <v>0</v>
      </c>
      <c r="W283" s="36">
        <f t="shared" si="427"/>
        <v>106215.83200000001</v>
      </c>
      <c r="X283" s="36">
        <f t="shared" si="427"/>
        <v>95470.1</v>
      </c>
      <c r="Y283" s="36">
        <f t="shared" si="427"/>
        <v>0</v>
      </c>
      <c r="Z283" s="36">
        <f t="shared" si="427"/>
        <v>95470.1</v>
      </c>
      <c r="AA283" s="36">
        <f t="shared" si="427"/>
        <v>10745.732</v>
      </c>
      <c r="AB283" s="36">
        <f t="shared" si="427"/>
        <v>106215.83200000001</v>
      </c>
      <c r="AC283" s="36">
        <f t="shared" si="428"/>
        <v>0</v>
      </c>
      <c r="AD283" s="36">
        <f t="shared" si="428"/>
        <v>106215.83200000001</v>
      </c>
    </row>
    <row r="284" spans="1:30" ht="15.75" outlineLevel="7" x14ac:dyDescent="0.2">
      <c r="A284" s="41" t="s">
        <v>354</v>
      </c>
      <c r="B284" s="41" t="s">
        <v>375</v>
      </c>
      <c r="C284" s="41" t="s">
        <v>598</v>
      </c>
      <c r="D284" s="41" t="s">
        <v>41</v>
      </c>
      <c r="E284" s="42" t="s">
        <v>42</v>
      </c>
      <c r="F284" s="32">
        <v>125179.1</v>
      </c>
      <c r="G284" s="32"/>
      <c r="H284" s="32">
        <f>SUM(F284:G284)</f>
        <v>125179.1</v>
      </c>
      <c r="I284" s="32"/>
      <c r="J284" s="32"/>
      <c r="K284" s="32">
        <f>SUM(H284:J284)</f>
        <v>125179.1</v>
      </c>
      <c r="L284" s="32"/>
      <c r="M284" s="32">
        <v>1953.704</v>
      </c>
      <c r="N284" s="32">
        <f>SUM(K284:M284)</f>
        <v>127132.804</v>
      </c>
      <c r="O284" s="32"/>
      <c r="P284" s="252">
        <f>SUM(N284:O284)</f>
        <v>127132.804</v>
      </c>
      <c r="Q284" s="34">
        <v>95470.1</v>
      </c>
      <c r="R284" s="32"/>
      <c r="S284" s="32">
        <f>SUM(Q284:R284)</f>
        <v>95470.1</v>
      </c>
      <c r="T284" s="32">
        <v>10745.732</v>
      </c>
      <c r="U284" s="32">
        <f>SUM(S284:T284)</f>
        <v>106215.83200000001</v>
      </c>
      <c r="V284" s="32"/>
      <c r="W284" s="32">
        <f>SUM(U284:V284)</f>
        <v>106215.83200000001</v>
      </c>
      <c r="X284" s="34">
        <v>95470.1</v>
      </c>
      <c r="Y284" s="32"/>
      <c r="Z284" s="32">
        <f>SUM(X284:Y284)</f>
        <v>95470.1</v>
      </c>
      <c r="AA284" s="32">
        <v>10745.732</v>
      </c>
      <c r="AB284" s="32">
        <f>SUM(Z284:AA284)</f>
        <v>106215.83200000001</v>
      </c>
      <c r="AC284" s="32"/>
      <c r="AD284" s="32">
        <f>SUM(AB284:AC284)</f>
        <v>106215.83200000001</v>
      </c>
    </row>
    <row r="285" spans="1:30" ht="15.75" outlineLevel="7" x14ac:dyDescent="0.25">
      <c r="A285" s="22" t="s">
        <v>354</v>
      </c>
      <c r="B285" s="22" t="s">
        <v>375</v>
      </c>
      <c r="C285" s="22" t="s">
        <v>36</v>
      </c>
      <c r="D285" s="22"/>
      <c r="E285" s="43" t="s">
        <v>733</v>
      </c>
      <c r="F285" s="32"/>
      <c r="G285" s="32"/>
      <c r="H285" s="36">
        <f>H286</f>
        <v>0</v>
      </c>
      <c r="I285" s="36">
        <f t="shared" ref="I285:AC288" si="429">I286</f>
        <v>100</v>
      </c>
      <c r="J285" s="36">
        <f t="shared" si="429"/>
        <v>0</v>
      </c>
      <c r="K285" s="36">
        <f t="shared" si="429"/>
        <v>100</v>
      </c>
      <c r="L285" s="36">
        <f t="shared" si="429"/>
        <v>0</v>
      </c>
      <c r="M285" s="36">
        <f t="shared" si="429"/>
        <v>0</v>
      </c>
      <c r="N285" s="36">
        <f t="shared" si="429"/>
        <v>100</v>
      </c>
      <c r="O285" s="36">
        <f t="shared" si="429"/>
        <v>0</v>
      </c>
      <c r="P285" s="253">
        <f t="shared" si="429"/>
        <v>100</v>
      </c>
      <c r="Q285" s="36">
        <f t="shared" si="429"/>
        <v>0</v>
      </c>
      <c r="R285" s="36">
        <f t="shared" si="429"/>
        <v>0</v>
      </c>
      <c r="S285" s="36">
        <f t="shared" si="429"/>
        <v>0</v>
      </c>
      <c r="T285" s="36">
        <f t="shared" si="429"/>
        <v>0</v>
      </c>
      <c r="U285" s="36"/>
      <c r="V285" s="36">
        <f t="shared" si="429"/>
        <v>0</v>
      </c>
      <c r="W285" s="36"/>
      <c r="X285" s="36">
        <f t="shared" si="429"/>
        <v>0</v>
      </c>
      <c r="Y285" s="36">
        <f t="shared" si="429"/>
        <v>0</v>
      </c>
      <c r="Z285" s="36">
        <f t="shared" si="429"/>
        <v>0</v>
      </c>
      <c r="AA285" s="36">
        <f t="shared" si="429"/>
        <v>0</v>
      </c>
      <c r="AB285" s="36"/>
      <c r="AC285" s="36">
        <f t="shared" si="429"/>
        <v>0</v>
      </c>
      <c r="AD285" s="36"/>
    </row>
    <row r="286" spans="1:30" ht="15.75" outlineLevel="7" x14ac:dyDescent="0.25">
      <c r="A286" s="22" t="s">
        <v>354</v>
      </c>
      <c r="B286" s="22" t="s">
        <v>375</v>
      </c>
      <c r="C286" s="22" t="s">
        <v>37</v>
      </c>
      <c r="D286" s="22"/>
      <c r="E286" s="43" t="s">
        <v>734</v>
      </c>
      <c r="F286" s="32"/>
      <c r="G286" s="32"/>
      <c r="H286" s="36">
        <f>H287</f>
        <v>0</v>
      </c>
      <c r="I286" s="36">
        <f t="shared" si="429"/>
        <v>100</v>
      </c>
      <c r="J286" s="36">
        <f t="shared" si="429"/>
        <v>0</v>
      </c>
      <c r="K286" s="36">
        <f t="shared" si="429"/>
        <v>100</v>
      </c>
      <c r="L286" s="36">
        <f t="shared" si="429"/>
        <v>0</v>
      </c>
      <c r="M286" s="36">
        <f t="shared" si="429"/>
        <v>0</v>
      </c>
      <c r="N286" s="36">
        <f t="shared" si="429"/>
        <v>100</v>
      </c>
      <c r="O286" s="36">
        <f t="shared" si="429"/>
        <v>0</v>
      </c>
      <c r="P286" s="253">
        <f t="shared" si="429"/>
        <v>100</v>
      </c>
      <c r="Q286" s="36">
        <f t="shared" si="429"/>
        <v>0</v>
      </c>
      <c r="R286" s="36">
        <f t="shared" si="429"/>
        <v>0</v>
      </c>
      <c r="S286" s="36">
        <f t="shared" si="429"/>
        <v>0</v>
      </c>
      <c r="T286" s="36">
        <f t="shared" si="429"/>
        <v>0</v>
      </c>
      <c r="U286" s="36"/>
      <c r="V286" s="36">
        <f t="shared" si="429"/>
        <v>0</v>
      </c>
      <c r="W286" s="36"/>
      <c r="X286" s="36">
        <f t="shared" si="429"/>
        <v>0</v>
      </c>
      <c r="Y286" s="36">
        <f t="shared" si="429"/>
        <v>0</v>
      </c>
      <c r="Z286" s="36">
        <f t="shared" si="429"/>
        <v>0</v>
      </c>
      <c r="AA286" s="36">
        <f t="shared" si="429"/>
        <v>0</v>
      </c>
      <c r="AB286" s="36"/>
      <c r="AC286" s="36">
        <f t="shared" si="429"/>
        <v>0</v>
      </c>
      <c r="AD286" s="36"/>
    </row>
    <row r="287" spans="1:30" ht="31.5" outlineLevel="7" x14ac:dyDescent="0.25">
      <c r="A287" s="22" t="s">
        <v>354</v>
      </c>
      <c r="B287" s="22" t="s">
        <v>375</v>
      </c>
      <c r="C287" s="22" t="s">
        <v>38</v>
      </c>
      <c r="D287" s="22"/>
      <c r="E287" s="43" t="s">
        <v>735</v>
      </c>
      <c r="F287" s="32"/>
      <c r="G287" s="32"/>
      <c r="H287" s="36">
        <f>H288</f>
        <v>0</v>
      </c>
      <c r="I287" s="36">
        <f t="shared" si="429"/>
        <v>100</v>
      </c>
      <c r="J287" s="36">
        <f t="shared" si="429"/>
        <v>0</v>
      </c>
      <c r="K287" s="36">
        <f t="shared" si="429"/>
        <v>100</v>
      </c>
      <c r="L287" s="36">
        <f t="shared" si="429"/>
        <v>0</v>
      </c>
      <c r="M287" s="36">
        <f t="shared" si="429"/>
        <v>0</v>
      </c>
      <c r="N287" s="36">
        <f t="shared" si="429"/>
        <v>100</v>
      </c>
      <c r="O287" s="36">
        <f t="shared" si="429"/>
        <v>0</v>
      </c>
      <c r="P287" s="253">
        <f t="shared" si="429"/>
        <v>100</v>
      </c>
      <c r="Q287" s="36">
        <f t="shared" si="429"/>
        <v>0</v>
      </c>
      <c r="R287" s="36">
        <f t="shared" si="429"/>
        <v>0</v>
      </c>
      <c r="S287" s="36">
        <f t="shared" si="429"/>
        <v>0</v>
      </c>
      <c r="T287" s="36">
        <f t="shared" si="429"/>
        <v>0</v>
      </c>
      <c r="U287" s="36"/>
      <c r="V287" s="36">
        <f t="shared" si="429"/>
        <v>0</v>
      </c>
      <c r="W287" s="36"/>
      <c r="X287" s="36">
        <f t="shared" si="429"/>
        <v>0</v>
      </c>
      <c r="Y287" s="36">
        <f t="shared" si="429"/>
        <v>0</v>
      </c>
      <c r="Z287" s="36">
        <f t="shared" si="429"/>
        <v>0</v>
      </c>
      <c r="AA287" s="36">
        <f t="shared" si="429"/>
        <v>0</v>
      </c>
      <c r="AB287" s="36"/>
      <c r="AC287" s="36">
        <f t="shared" si="429"/>
        <v>0</v>
      </c>
      <c r="AD287" s="36"/>
    </row>
    <row r="288" spans="1:30" ht="15.75" outlineLevel="7" x14ac:dyDescent="0.25">
      <c r="A288" s="22" t="s">
        <v>354</v>
      </c>
      <c r="B288" s="22" t="s">
        <v>375</v>
      </c>
      <c r="C288" s="22" t="s">
        <v>39</v>
      </c>
      <c r="D288" s="22"/>
      <c r="E288" s="94" t="s">
        <v>40</v>
      </c>
      <c r="F288" s="32"/>
      <c r="G288" s="32"/>
      <c r="H288" s="36">
        <f>H289</f>
        <v>0</v>
      </c>
      <c r="I288" s="36">
        <f t="shared" si="429"/>
        <v>100</v>
      </c>
      <c r="J288" s="36">
        <f t="shared" si="429"/>
        <v>0</v>
      </c>
      <c r="K288" s="36">
        <f t="shared" si="429"/>
        <v>100</v>
      </c>
      <c r="L288" s="36">
        <f t="shared" si="429"/>
        <v>0</v>
      </c>
      <c r="M288" s="36">
        <f t="shared" si="429"/>
        <v>0</v>
      </c>
      <c r="N288" s="36">
        <f t="shared" si="429"/>
        <v>100</v>
      </c>
      <c r="O288" s="36">
        <f t="shared" si="429"/>
        <v>0</v>
      </c>
      <c r="P288" s="253">
        <f t="shared" si="429"/>
        <v>100</v>
      </c>
      <c r="Q288" s="36">
        <f t="shared" si="429"/>
        <v>0</v>
      </c>
      <c r="R288" s="36">
        <f t="shared" si="429"/>
        <v>0</v>
      </c>
      <c r="S288" s="36">
        <f t="shared" si="429"/>
        <v>0</v>
      </c>
      <c r="T288" s="36">
        <f t="shared" si="429"/>
        <v>0</v>
      </c>
      <c r="U288" s="36"/>
      <c r="V288" s="36">
        <f t="shared" si="429"/>
        <v>0</v>
      </c>
      <c r="W288" s="36"/>
      <c r="X288" s="36">
        <f t="shared" si="429"/>
        <v>0</v>
      </c>
      <c r="Y288" s="36">
        <f t="shared" si="429"/>
        <v>0</v>
      </c>
      <c r="Z288" s="36">
        <f t="shared" si="429"/>
        <v>0</v>
      </c>
      <c r="AA288" s="36">
        <f t="shared" si="429"/>
        <v>0</v>
      </c>
      <c r="AB288" s="36"/>
      <c r="AC288" s="36">
        <f t="shared" si="429"/>
        <v>0</v>
      </c>
      <c r="AD288" s="36"/>
    </row>
    <row r="289" spans="1:30" ht="15.75" outlineLevel="7" x14ac:dyDescent="0.25">
      <c r="A289" s="41" t="s">
        <v>354</v>
      </c>
      <c r="B289" s="41" t="s">
        <v>375</v>
      </c>
      <c r="C289" s="41" t="s">
        <v>39</v>
      </c>
      <c r="D289" s="41" t="s">
        <v>41</v>
      </c>
      <c r="E289" s="44" t="s">
        <v>42</v>
      </c>
      <c r="F289" s="32"/>
      <c r="G289" s="32"/>
      <c r="H289" s="32"/>
      <c r="I289" s="32">
        <v>100</v>
      </c>
      <c r="J289" s="32"/>
      <c r="K289" s="32">
        <f>SUM(H289:J289)</f>
        <v>100</v>
      </c>
      <c r="L289" s="32"/>
      <c r="M289" s="32"/>
      <c r="N289" s="32">
        <f>SUM(K289:M289)</f>
        <v>100</v>
      </c>
      <c r="O289" s="32"/>
      <c r="P289" s="252">
        <f>SUM(N289:O289)</f>
        <v>100</v>
      </c>
      <c r="Q289" s="34"/>
      <c r="R289" s="32"/>
      <c r="S289" s="32"/>
      <c r="T289" s="32"/>
      <c r="U289" s="32"/>
      <c r="V289" s="32"/>
      <c r="W289" s="32"/>
      <c r="X289" s="34"/>
      <c r="Y289" s="32"/>
      <c r="Z289" s="32"/>
      <c r="AA289" s="32"/>
      <c r="AB289" s="32"/>
      <c r="AC289" s="32"/>
      <c r="AD289" s="32"/>
    </row>
    <row r="290" spans="1:30" ht="15.75" outlineLevel="1" x14ac:dyDescent="0.2">
      <c r="A290" s="22" t="s">
        <v>354</v>
      </c>
      <c r="B290" s="22" t="s">
        <v>378</v>
      </c>
      <c r="C290" s="22"/>
      <c r="D290" s="22"/>
      <c r="E290" s="40" t="s">
        <v>379</v>
      </c>
      <c r="F290" s="36">
        <f>F291+F300</f>
        <v>15376</v>
      </c>
      <c r="G290" s="36">
        <f t="shared" ref="G290:N290" si="430">G291+G300</f>
        <v>0</v>
      </c>
      <c r="H290" s="36">
        <f t="shared" si="430"/>
        <v>15376</v>
      </c>
      <c r="I290" s="36">
        <f t="shared" si="430"/>
        <v>0</v>
      </c>
      <c r="J290" s="36">
        <f t="shared" si="430"/>
        <v>0</v>
      </c>
      <c r="K290" s="36">
        <f t="shared" si="430"/>
        <v>15376</v>
      </c>
      <c r="L290" s="36">
        <f t="shared" si="430"/>
        <v>4675.2301900000002</v>
      </c>
      <c r="M290" s="36">
        <f t="shared" si="430"/>
        <v>0</v>
      </c>
      <c r="N290" s="36">
        <f t="shared" si="430"/>
        <v>20051.230190000002</v>
      </c>
      <c r="O290" s="36">
        <f t="shared" ref="O290:P290" si="431">O291+O300</f>
        <v>0</v>
      </c>
      <c r="P290" s="253">
        <f t="shared" si="431"/>
        <v>20051.230190000002</v>
      </c>
      <c r="Q290" s="36">
        <f>Q291+Q300</f>
        <v>2211</v>
      </c>
      <c r="R290" s="36">
        <f t="shared" ref="R290:U290" si="432">R291+R300</f>
        <v>0</v>
      </c>
      <c r="S290" s="36">
        <f t="shared" si="432"/>
        <v>2211</v>
      </c>
      <c r="T290" s="36">
        <f t="shared" si="432"/>
        <v>0</v>
      </c>
      <c r="U290" s="36">
        <f t="shared" si="432"/>
        <v>2211</v>
      </c>
      <c r="V290" s="36">
        <f t="shared" ref="V290:W290" si="433">V291+V300</f>
        <v>0</v>
      </c>
      <c r="W290" s="36">
        <f t="shared" si="433"/>
        <v>2211</v>
      </c>
      <c r="X290" s="36">
        <f>X291+X300</f>
        <v>2211</v>
      </c>
      <c r="Y290" s="36">
        <f t="shared" ref="Y290:AB290" si="434">Y291+Y300</f>
        <v>0</v>
      </c>
      <c r="Z290" s="36">
        <f t="shared" si="434"/>
        <v>2211</v>
      </c>
      <c r="AA290" s="36">
        <f t="shared" si="434"/>
        <v>0</v>
      </c>
      <c r="AB290" s="36">
        <f t="shared" si="434"/>
        <v>2211</v>
      </c>
      <c r="AC290" s="36">
        <f t="shared" ref="AC290:AD290" si="435">AC291+AC300</f>
        <v>0</v>
      </c>
      <c r="AD290" s="36">
        <f t="shared" si="435"/>
        <v>2211</v>
      </c>
    </row>
    <row r="291" spans="1:30" ht="31.5" outlineLevel="2" x14ac:dyDescent="0.2">
      <c r="A291" s="22" t="s">
        <v>354</v>
      </c>
      <c r="B291" s="22" t="s">
        <v>378</v>
      </c>
      <c r="C291" s="22" t="s">
        <v>111</v>
      </c>
      <c r="D291" s="22"/>
      <c r="E291" s="40" t="s">
        <v>636</v>
      </c>
      <c r="F291" s="36">
        <f>F292</f>
        <v>14276</v>
      </c>
      <c r="G291" s="36">
        <f t="shared" ref="G291:AC296" si="436">G292</f>
        <v>0</v>
      </c>
      <c r="H291" s="36">
        <f t="shared" si="436"/>
        <v>14276</v>
      </c>
      <c r="I291" s="36">
        <f t="shared" si="436"/>
        <v>0</v>
      </c>
      <c r="J291" s="36">
        <f t="shared" si="436"/>
        <v>0</v>
      </c>
      <c r="K291" s="36">
        <f t="shared" si="436"/>
        <v>14276</v>
      </c>
      <c r="L291" s="36">
        <f t="shared" si="436"/>
        <v>4675.2301900000002</v>
      </c>
      <c r="M291" s="36">
        <f t="shared" si="436"/>
        <v>0</v>
      </c>
      <c r="N291" s="36">
        <f t="shared" si="436"/>
        <v>18951.230190000002</v>
      </c>
      <c r="O291" s="36">
        <f t="shared" si="436"/>
        <v>0</v>
      </c>
      <c r="P291" s="253">
        <f t="shared" si="436"/>
        <v>18951.230190000002</v>
      </c>
      <c r="Q291" s="36">
        <f t="shared" si="436"/>
        <v>1500</v>
      </c>
      <c r="R291" s="36">
        <f t="shared" si="436"/>
        <v>0</v>
      </c>
      <c r="S291" s="36">
        <f t="shared" si="436"/>
        <v>1500</v>
      </c>
      <c r="T291" s="36">
        <f t="shared" si="436"/>
        <v>0</v>
      </c>
      <c r="U291" s="36">
        <f t="shared" si="436"/>
        <v>1500</v>
      </c>
      <c r="V291" s="36">
        <f t="shared" si="436"/>
        <v>0</v>
      </c>
      <c r="W291" s="36">
        <f t="shared" si="436"/>
        <v>1500</v>
      </c>
      <c r="X291" s="36">
        <f t="shared" si="436"/>
        <v>1500</v>
      </c>
      <c r="Y291" s="36">
        <f t="shared" si="436"/>
        <v>0</v>
      </c>
      <c r="Z291" s="36">
        <f t="shared" si="436"/>
        <v>1500</v>
      </c>
      <c r="AA291" s="36">
        <f t="shared" si="436"/>
        <v>0</v>
      </c>
      <c r="AB291" s="36">
        <f t="shared" si="436"/>
        <v>1500</v>
      </c>
      <c r="AC291" s="36">
        <f t="shared" si="436"/>
        <v>0</v>
      </c>
      <c r="AD291" s="36">
        <f t="shared" ref="AC291:AD296" si="437">AD292</f>
        <v>1500</v>
      </c>
    </row>
    <row r="292" spans="1:30" ht="15.75" outlineLevel="2" x14ac:dyDescent="0.2">
      <c r="A292" s="22" t="s">
        <v>354</v>
      </c>
      <c r="B292" s="22" t="s">
        <v>378</v>
      </c>
      <c r="C292" s="22" t="s">
        <v>112</v>
      </c>
      <c r="D292" s="22"/>
      <c r="E292" s="40" t="s">
        <v>680</v>
      </c>
      <c r="F292" s="36">
        <f t="shared" ref="F292:AC296" si="438">F293</f>
        <v>14276</v>
      </c>
      <c r="G292" s="36">
        <f t="shared" si="438"/>
        <v>0</v>
      </c>
      <c r="H292" s="36">
        <f t="shared" si="438"/>
        <v>14276</v>
      </c>
      <c r="I292" s="36">
        <f t="shared" si="438"/>
        <v>0</v>
      </c>
      <c r="J292" s="36">
        <f t="shared" si="438"/>
        <v>0</v>
      </c>
      <c r="K292" s="36">
        <f t="shared" si="438"/>
        <v>14276</v>
      </c>
      <c r="L292" s="36">
        <f t="shared" si="438"/>
        <v>4675.2301900000002</v>
      </c>
      <c r="M292" s="36">
        <f t="shared" si="438"/>
        <v>0</v>
      </c>
      <c r="N292" s="36">
        <f t="shared" si="438"/>
        <v>18951.230190000002</v>
      </c>
      <c r="O292" s="36">
        <f t="shared" si="438"/>
        <v>0</v>
      </c>
      <c r="P292" s="253">
        <f t="shared" si="438"/>
        <v>18951.230190000002</v>
      </c>
      <c r="Q292" s="36">
        <f t="shared" si="436"/>
        <v>1500</v>
      </c>
      <c r="R292" s="36">
        <f t="shared" si="438"/>
        <v>0</v>
      </c>
      <c r="S292" s="36">
        <f t="shared" si="438"/>
        <v>1500</v>
      </c>
      <c r="T292" s="36">
        <f t="shared" si="438"/>
        <v>0</v>
      </c>
      <c r="U292" s="36">
        <f t="shared" si="438"/>
        <v>1500</v>
      </c>
      <c r="V292" s="36">
        <f t="shared" si="438"/>
        <v>0</v>
      </c>
      <c r="W292" s="36">
        <f t="shared" si="438"/>
        <v>1500</v>
      </c>
      <c r="X292" s="36">
        <f t="shared" si="436"/>
        <v>1500</v>
      </c>
      <c r="Y292" s="36">
        <f t="shared" si="438"/>
        <v>0</v>
      </c>
      <c r="Z292" s="36">
        <f t="shared" si="438"/>
        <v>1500</v>
      </c>
      <c r="AA292" s="36">
        <f t="shared" si="438"/>
        <v>0</v>
      </c>
      <c r="AB292" s="36">
        <f t="shared" si="438"/>
        <v>1500</v>
      </c>
      <c r="AC292" s="36">
        <f t="shared" si="438"/>
        <v>0</v>
      </c>
      <c r="AD292" s="36">
        <f t="shared" si="437"/>
        <v>1500</v>
      </c>
    </row>
    <row r="293" spans="1:30" ht="31.5" outlineLevel="2" x14ac:dyDescent="0.2">
      <c r="A293" s="22" t="s">
        <v>354</v>
      </c>
      <c r="B293" s="22" t="s">
        <v>378</v>
      </c>
      <c r="C293" s="22" t="s">
        <v>113</v>
      </c>
      <c r="D293" s="22"/>
      <c r="E293" s="40" t="s">
        <v>461</v>
      </c>
      <c r="F293" s="36">
        <f>F296+F294</f>
        <v>14276</v>
      </c>
      <c r="G293" s="36">
        <f t="shared" ref="G293:J293" si="439">G296+G294</f>
        <v>0</v>
      </c>
      <c r="H293" s="36">
        <f t="shared" si="439"/>
        <v>14276</v>
      </c>
      <c r="I293" s="36">
        <f t="shared" si="439"/>
        <v>0</v>
      </c>
      <c r="J293" s="36">
        <f t="shared" si="439"/>
        <v>0</v>
      </c>
      <c r="K293" s="36">
        <f>K296+K294+K298</f>
        <v>14276</v>
      </c>
      <c r="L293" s="36">
        <f t="shared" ref="L293:N293" si="440">L296+L294+L298</f>
        <v>4675.2301900000002</v>
      </c>
      <c r="M293" s="36">
        <f t="shared" si="440"/>
        <v>0</v>
      </c>
      <c r="N293" s="36">
        <f t="shared" si="440"/>
        <v>18951.230190000002</v>
      </c>
      <c r="O293" s="36">
        <f t="shared" ref="O293:P293" si="441">O296+O294+O298</f>
        <v>0</v>
      </c>
      <c r="P293" s="253">
        <f t="shared" si="441"/>
        <v>18951.230190000002</v>
      </c>
      <c r="Q293" s="36">
        <f t="shared" ref="Q293:AB293" si="442">Q296+Q294</f>
        <v>1500</v>
      </c>
      <c r="R293" s="36">
        <f t="shared" si="442"/>
        <v>0</v>
      </c>
      <c r="S293" s="36">
        <f t="shared" si="442"/>
        <v>1500</v>
      </c>
      <c r="T293" s="36">
        <f t="shared" si="442"/>
        <v>0</v>
      </c>
      <c r="U293" s="36">
        <f t="shared" si="442"/>
        <v>1500</v>
      </c>
      <c r="V293" s="36">
        <f t="shared" ref="V293:W293" si="443">V296+V294</f>
        <v>0</v>
      </c>
      <c r="W293" s="36">
        <f t="shared" si="443"/>
        <v>1500</v>
      </c>
      <c r="X293" s="36">
        <f t="shared" si="442"/>
        <v>1500</v>
      </c>
      <c r="Y293" s="36">
        <f t="shared" si="442"/>
        <v>0</v>
      </c>
      <c r="Z293" s="36">
        <f t="shared" si="442"/>
        <v>1500</v>
      </c>
      <c r="AA293" s="36">
        <f t="shared" si="442"/>
        <v>0</v>
      </c>
      <c r="AB293" s="36">
        <f t="shared" si="442"/>
        <v>1500</v>
      </c>
      <c r="AC293" s="36">
        <f t="shared" ref="AC293:AD293" si="444">AC296+AC294</f>
        <v>0</v>
      </c>
      <c r="AD293" s="36">
        <f t="shared" si="444"/>
        <v>1500</v>
      </c>
    </row>
    <row r="294" spans="1:30" ht="15.75" outlineLevel="2" x14ac:dyDescent="0.2">
      <c r="A294" s="22" t="s">
        <v>354</v>
      </c>
      <c r="B294" s="22" t="s">
        <v>378</v>
      </c>
      <c r="C294" s="22" t="s">
        <v>241</v>
      </c>
      <c r="D294" s="22"/>
      <c r="E294" s="40" t="s">
        <v>242</v>
      </c>
      <c r="F294" s="36">
        <f>F295</f>
        <v>12776</v>
      </c>
      <c r="G294" s="36">
        <f t="shared" ref="G294:P294" si="445">G295</f>
        <v>0</v>
      </c>
      <c r="H294" s="36">
        <f t="shared" si="445"/>
        <v>12776</v>
      </c>
      <c r="I294" s="36">
        <f t="shared" si="445"/>
        <v>0</v>
      </c>
      <c r="J294" s="36">
        <f t="shared" si="445"/>
        <v>0</v>
      </c>
      <c r="K294" s="36">
        <f t="shared" si="445"/>
        <v>12776</v>
      </c>
      <c r="L294" s="36">
        <f t="shared" si="445"/>
        <v>0</v>
      </c>
      <c r="M294" s="36">
        <f t="shared" si="445"/>
        <v>0</v>
      </c>
      <c r="N294" s="36">
        <f t="shared" si="445"/>
        <v>12776</v>
      </c>
      <c r="O294" s="36">
        <f t="shared" si="445"/>
        <v>0</v>
      </c>
      <c r="P294" s="253">
        <f t="shared" si="445"/>
        <v>12776</v>
      </c>
      <c r="Q294" s="36"/>
      <c r="R294" s="36">
        <f t="shared" ref="R294:V294" si="446">R295</f>
        <v>0</v>
      </c>
      <c r="S294" s="36"/>
      <c r="T294" s="36">
        <f t="shared" si="446"/>
        <v>0</v>
      </c>
      <c r="U294" s="36"/>
      <c r="V294" s="36">
        <f t="shared" si="446"/>
        <v>0</v>
      </c>
      <c r="W294" s="36"/>
      <c r="X294" s="36"/>
      <c r="Y294" s="36">
        <f t="shared" ref="Y294:AC294" si="447">Y295</f>
        <v>0</v>
      </c>
      <c r="Z294" s="36"/>
      <c r="AA294" s="36">
        <f t="shared" si="447"/>
        <v>0</v>
      </c>
      <c r="AB294" s="36"/>
      <c r="AC294" s="36">
        <f t="shared" si="447"/>
        <v>0</v>
      </c>
      <c r="AD294" s="36"/>
    </row>
    <row r="295" spans="1:30" ht="15.75" outlineLevel="2" x14ac:dyDescent="0.2">
      <c r="A295" s="41" t="s">
        <v>354</v>
      </c>
      <c r="B295" s="41" t="s">
        <v>378</v>
      </c>
      <c r="C295" s="41" t="s">
        <v>241</v>
      </c>
      <c r="D295" s="41" t="s">
        <v>41</v>
      </c>
      <c r="E295" s="42" t="s">
        <v>42</v>
      </c>
      <c r="F295" s="32">
        <v>12776</v>
      </c>
      <c r="G295" s="32"/>
      <c r="H295" s="32">
        <f>SUM(F295:G295)</f>
        <v>12776</v>
      </c>
      <c r="I295" s="32"/>
      <c r="J295" s="32"/>
      <c r="K295" s="32">
        <f>SUM(H295:J295)</f>
        <v>12776</v>
      </c>
      <c r="L295" s="32"/>
      <c r="M295" s="32"/>
      <c r="N295" s="32">
        <f>SUM(K295:M295)</f>
        <v>12776</v>
      </c>
      <c r="O295" s="32"/>
      <c r="P295" s="252">
        <f>SUM(N295:O295)</f>
        <v>12776</v>
      </c>
      <c r="Q295" s="36"/>
      <c r="R295" s="32"/>
      <c r="S295" s="32"/>
      <c r="T295" s="32"/>
      <c r="U295" s="32"/>
      <c r="V295" s="32"/>
      <c r="W295" s="32"/>
      <c r="X295" s="36"/>
      <c r="Y295" s="32"/>
      <c r="Z295" s="32"/>
      <c r="AA295" s="32"/>
      <c r="AB295" s="32"/>
      <c r="AC295" s="32"/>
      <c r="AD295" s="32"/>
    </row>
    <row r="296" spans="1:30" ht="15.75" outlineLevel="2" x14ac:dyDescent="0.2">
      <c r="A296" s="22" t="s">
        <v>354</v>
      </c>
      <c r="B296" s="22" t="s">
        <v>378</v>
      </c>
      <c r="C296" s="22" t="s">
        <v>462</v>
      </c>
      <c r="D296" s="22"/>
      <c r="E296" s="40" t="s">
        <v>638</v>
      </c>
      <c r="F296" s="36">
        <f t="shared" si="438"/>
        <v>1500</v>
      </c>
      <c r="G296" s="36">
        <f t="shared" si="438"/>
        <v>0</v>
      </c>
      <c r="H296" s="36">
        <f t="shared" si="438"/>
        <v>1500</v>
      </c>
      <c r="I296" s="36">
        <f t="shared" si="438"/>
        <v>0</v>
      </c>
      <c r="J296" s="36">
        <f t="shared" si="438"/>
        <v>0</v>
      </c>
      <c r="K296" s="36">
        <f t="shared" si="438"/>
        <v>1500</v>
      </c>
      <c r="L296" s="36">
        <f t="shared" si="438"/>
        <v>0</v>
      </c>
      <c r="M296" s="36">
        <f t="shared" si="438"/>
        <v>0</v>
      </c>
      <c r="N296" s="36">
        <f t="shared" si="438"/>
        <v>1500</v>
      </c>
      <c r="O296" s="36">
        <f t="shared" si="438"/>
        <v>0</v>
      </c>
      <c r="P296" s="253">
        <f t="shared" si="438"/>
        <v>1500</v>
      </c>
      <c r="Q296" s="36">
        <f t="shared" si="436"/>
        <v>1500</v>
      </c>
      <c r="R296" s="36">
        <f t="shared" si="438"/>
        <v>0</v>
      </c>
      <c r="S296" s="36">
        <f t="shared" si="438"/>
        <v>1500</v>
      </c>
      <c r="T296" s="36">
        <f t="shared" si="438"/>
        <v>0</v>
      </c>
      <c r="U296" s="36">
        <f t="shared" si="438"/>
        <v>1500</v>
      </c>
      <c r="V296" s="36">
        <f t="shared" si="438"/>
        <v>0</v>
      </c>
      <c r="W296" s="36">
        <f t="shared" si="438"/>
        <v>1500</v>
      </c>
      <c r="X296" s="36">
        <f t="shared" si="436"/>
        <v>1500</v>
      </c>
      <c r="Y296" s="36">
        <f t="shared" si="438"/>
        <v>0</v>
      </c>
      <c r="Z296" s="36">
        <f t="shared" si="438"/>
        <v>1500</v>
      </c>
      <c r="AA296" s="36">
        <f t="shared" si="438"/>
        <v>0</v>
      </c>
      <c r="AB296" s="36">
        <f t="shared" si="438"/>
        <v>1500</v>
      </c>
      <c r="AC296" s="36">
        <f t="shared" si="437"/>
        <v>0</v>
      </c>
      <c r="AD296" s="36">
        <f t="shared" si="437"/>
        <v>1500</v>
      </c>
    </row>
    <row r="297" spans="1:30" ht="15.75" outlineLevel="2" x14ac:dyDescent="0.2">
      <c r="A297" s="41" t="s">
        <v>354</v>
      </c>
      <c r="B297" s="41" t="s">
        <v>378</v>
      </c>
      <c r="C297" s="41" t="s">
        <v>462</v>
      </c>
      <c r="D297" s="41" t="s">
        <v>6</v>
      </c>
      <c r="E297" s="42" t="s">
        <v>7</v>
      </c>
      <c r="F297" s="32">
        <v>1500</v>
      </c>
      <c r="G297" s="32"/>
      <c r="H297" s="32">
        <f>SUM(F297:G297)</f>
        <v>1500</v>
      </c>
      <c r="I297" s="32"/>
      <c r="J297" s="32"/>
      <c r="K297" s="32">
        <f>SUM(H297:J297)</f>
        <v>1500</v>
      </c>
      <c r="L297" s="32"/>
      <c r="M297" s="32"/>
      <c r="N297" s="32">
        <f>SUM(K297:M297)</f>
        <v>1500</v>
      </c>
      <c r="O297" s="32"/>
      <c r="P297" s="252">
        <f>SUM(N297:O297)</f>
        <v>1500</v>
      </c>
      <c r="Q297" s="34">
        <v>1500</v>
      </c>
      <c r="R297" s="32"/>
      <c r="S297" s="32">
        <f>SUM(Q297:R297)</f>
        <v>1500</v>
      </c>
      <c r="T297" s="32"/>
      <c r="U297" s="32">
        <f>SUM(S297:T297)</f>
        <v>1500</v>
      </c>
      <c r="V297" s="32"/>
      <c r="W297" s="32">
        <f>SUM(U297:V297)</f>
        <v>1500</v>
      </c>
      <c r="X297" s="34">
        <v>1500</v>
      </c>
      <c r="Y297" s="32"/>
      <c r="Z297" s="32">
        <f>SUM(X297:Y297)</f>
        <v>1500</v>
      </c>
      <c r="AA297" s="32"/>
      <c r="AB297" s="32">
        <f>SUM(Z297:AA297)</f>
        <v>1500</v>
      </c>
      <c r="AC297" s="32"/>
      <c r="AD297" s="32">
        <f>SUM(AB297:AC297)</f>
        <v>1500</v>
      </c>
    </row>
    <row r="298" spans="1:30" ht="15.75" outlineLevel="2" x14ac:dyDescent="0.2">
      <c r="A298" s="22" t="s">
        <v>354</v>
      </c>
      <c r="B298" s="22" t="s">
        <v>378</v>
      </c>
      <c r="C298" s="22" t="s">
        <v>793</v>
      </c>
      <c r="D298" s="22"/>
      <c r="E298" s="40" t="s">
        <v>794</v>
      </c>
      <c r="F298" s="32"/>
      <c r="G298" s="32"/>
      <c r="H298" s="32"/>
      <c r="I298" s="32"/>
      <c r="J298" s="32"/>
      <c r="K298" s="36">
        <f>K299</f>
        <v>0</v>
      </c>
      <c r="L298" s="36">
        <f t="shared" ref="L298:P298" si="448">L299</f>
        <v>4675.2301900000002</v>
      </c>
      <c r="M298" s="36">
        <f t="shared" si="448"/>
        <v>0</v>
      </c>
      <c r="N298" s="36">
        <f t="shared" si="448"/>
        <v>4675.2301900000002</v>
      </c>
      <c r="O298" s="36">
        <f t="shared" si="448"/>
        <v>0</v>
      </c>
      <c r="P298" s="253">
        <f t="shared" si="448"/>
        <v>4675.2301900000002</v>
      </c>
      <c r="Q298" s="34"/>
      <c r="R298" s="32"/>
      <c r="S298" s="32"/>
      <c r="T298" s="32"/>
      <c r="U298" s="32"/>
      <c r="V298" s="32"/>
      <c r="W298" s="32"/>
      <c r="X298" s="34"/>
      <c r="Y298" s="32"/>
      <c r="Z298" s="32"/>
      <c r="AA298" s="32"/>
      <c r="AB298" s="32"/>
      <c r="AC298" s="32"/>
      <c r="AD298" s="32"/>
    </row>
    <row r="299" spans="1:30" ht="15.75" outlineLevel="2" x14ac:dyDescent="0.2">
      <c r="A299" s="41" t="s">
        <v>354</v>
      </c>
      <c r="B299" s="41" t="s">
        <v>378</v>
      </c>
      <c r="C299" s="41" t="s">
        <v>793</v>
      </c>
      <c r="D299" s="41" t="s">
        <v>41</v>
      </c>
      <c r="E299" s="42" t="s">
        <v>42</v>
      </c>
      <c r="F299" s="32"/>
      <c r="G299" s="32"/>
      <c r="H299" s="32"/>
      <c r="I299" s="32"/>
      <c r="J299" s="32"/>
      <c r="K299" s="32"/>
      <c r="L299" s="32">
        <f>208.8148+4466.41539</f>
        <v>4675.2301900000002</v>
      </c>
      <c r="M299" s="32"/>
      <c r="N299" s="32">
        <f>SUM(K299:M299)</f>
        <v>4675.2301900000002</v>
      </c>
      <c r="O299" s="32"/>
      <c r="P299" s="252">
        <f>SUM(N299:O299)</f>
        <v>4675.2301900000002</v>
      </c>
      <c r="Q299" s="34"/>
      <c r="R299" s="32"/>
      <c r="S299" s="32"/>
      <c r="T299" s="32"/>
      <c r="U299" s="32"/>
      <c r="V299" s="32"/>
      <c r="W299" s="32"/>
      <c r="X299" s="34"/>
      <c r="Y299" s="32"/>
      <c r="Z299" s="32"/>
      <c r="AA299" s="32"/>
      <c r="AB299" s="32"/>
      <c r="AC299" s="32"/>
      <c r="AD299" s="32"/>
    </row>
    <row r="300" spans="1:30" ht="15.75" outlineLevel="2" x14ac:dyDescent="0.2">
      <c r="A300" s="22" t="s">
        <v>354</v>
      </c>
      <c r="B300" s="22" t="s">
        <v>378</v>
      </c>
      <c r="C300" s="22" t="s">
        <v>83</v>
      </c>
      <c r="D300" s="22"/>
      <c r="E300" s="40" t="s">
        <v>650</v>
      </c>
      <c r="F300" s="36">
        <f t="shared" ref="F300:AC303" si="449">F301</f>
        <v>1100</v>
      </c>
      <c r="G300" s="36">
        <f t="shared" si="449"/>
        <v>0</v>
      </c>
      <c r="H300" s="36">
        <f t="shared" si="449"/>
        <v>1100</v>
      </c>
      <c r="I300" s="36">
        <f t="shared" si="449"/>
        <v>0</v>
      </c>
      <c r="J300" s="36">
        <f t="shared" si="449"/>
        <v>0</v>
      </c>
      <c r="K300" s="36">
        <f t="shared" si="449"/>
        <v>1100</v>
      </c>
      <c r="L300" s="36">
        <f t="shared" si="449"/>
        <v>0</v>
      </c>
      <c r="M300" s="36">
        <f t="shared" si="449"/>
        <v>0</v>
      </c>
      <c r="N300" s="36">
        <f t="shared" si="449"/>
        <v>1100</v>
      </c>
      <c r="O300" s="36">
        <f t="shared" si="449"/>
        <v>0</v>
      </c>
      <c r="P300" s="253">
        <f t="shared" si="449"/>
        <v>1100</v>
      </c>
      <c r="Q300" s="36">
        <f t="shared" si="449"/>
        <v>711</v>
      </c>
      <c r="R300" s="36">
        <f t="shared" si="449"/>
        <v>0</v>
      </c>
      <c r="S300" s="36">
        <f t="shared" si="449"/>
        <v>711</v>
      </c>
      <c r="T300" s="36">
        <f t="shared" si="449"/>
        <v>0</v>
      </c>
      <c r="U300" s="36">
        <f t="shared" si="449"/>
        <v>711</v>
      </c>
      <c r="V300" s="36">
        <f t="shared" si="449"/>
        <v>0</v>
      </c>
      <c r="W300" s="36">
        <f t="shared" si="449"/>
        <v>711</v>
      </c>
      <c r="X300" s="36">
        <f t="shared" si="449"/>
        <v>711</v>
      </c>
      <c r="Y300" s="36">
        <f t="shared" si="449"/>
        <v>0</v>
      </c>
      <c r="Z300" s="36">
        <f t="shared" si="449"/>
        <v>711</v>
      </c>
      <c r="AA300" s="36">
        <f t="shared" si="449"/>
        <v>0</v>
      </c>
      <c r="AB300" s="36">
        <f t="shared" si="449"/>
        <v>711</v>
      </c>
      <c r="AC300" s="36">
        <f t="shared" si="449"/>
        <v>0</v>
      </c>
      <c r="AD300" s="36">
        <f t="shared" ref="AC300:AD303" si="450">AD301</f>
        <v>711</v>
      </c>
    </row>
    <row r="301" spans="1:30" ht="15.75" outlineLevel="3" x14ac:dyDescent="0.2">
      <c r="A301" s="22" t="s">
        <v>354</v>
      </c>
      <c r="B301" s="22" t="s">
        <v>378</v>
      </c>
      <c r="C301" s="22" t="s">
        <v>114</v>
      </c>
      <c r="D301" s="22"/>
      <c r="E301" s="40" t="s">
        <v>681</v>
      </c>
      <c r="F301" s="36">
        <f t="shared" si="449"/>
        <v>1100</v>
      </c>
      <c r="G301" s="36">
        <f t="shared" si="449"/>
        <v>0</v>
      </c>
      <c r="H301" s="36">
        <f t="shared" si="449"/>
        <v>1100</v>
      </c>
      <c r="I301" s="36">
        <f t="shared" si="449"/>
        <v>0</v>
      </c>
      <c r="J301" s="36">
        <f t="shared" si="449"/>
        <v>0</v>
      </c>
      <c r="K301" s="36">
        <f t="shared" si="449"/>
        <v>1100</v>
      </c>
      <c r="L301" s="36">
        <f t="shared" si="449"/>
        <v>0</v>
      </c>
      <c r="M301" s="36">
        <f t="shared" si="449"/>
        <v>0</v>
      </c>
      <c r="N301" s="36">
        <f t="shared" si="449"/>
        <v>1100</v>
      </c>
      <c r="O301" s="36">
        <f t="shared" si="449"/>
        <v>0</v>
      </c>
      <c r="P301" s="253">
        <f t="shared" si="449"/>
        <v>1100</v>
      </c>
      <c r="Q301" s="36">
        <f t="shared" si="449"/>
        <v>711</v>
      </c>
      <c r="R301" s="36">
        <f t="shared" si="449"/>
        <v>0</v>
      </c>
      <c r="S301" s="36">
        <f t="shared" si="449"/>
        <v>711</v>
      </c>
      <c r="T301" s="36">
        <f t="shared" si="449"/>
        <v>0</v>
      </c>
      <c r="U301" s="36">
        <f t="shared" si="449"/>
        <v>711</v>
      </c>
      <c r="V301" s="36">
        <f t="shared" si="449"/>
        <v>0</v>
      </c>
      <c r="W301" s="36">
        <f t="shared" si="449"/>
        <v>711</v>
      </c>
      <c r="X301" s="36">
        <f t="shared" si="449"/>
        <v>711</v>
      </c>
      <c r="Y301" s="36">
        <f t="shared" si="449"/>
        <v>0</v>
      </c>
      <c r="Z301" s="36">
        <f t="shared" si="449"/>
        <v>711</v>
      </c>
      <c r="AA301" s="36">
        <f t="shared" si="449"/>
        <v>0</v>
      </c>
      <c r="AB301" s="36">
        <f t="shared" si="449"/>
        <v>711</v>
      </c>
      <c r="AC301" s="36">
        <f t="shared" si="450"/>
        <v>0</v>
      </c>
      <c r="AD301" s="36">
        <f t="shared" si="450"/>
        <v>711</v>
      </c>
    </row>
    <row r="302" spans="1:30" ht="15.75" outlineLevel="4" x14ac:dyDescent="0.2">
      <c r="A302" s="22" t="s">
        <v>354</v>
      </c>
      <c r="B302" s="22" t="s">
        <v>378</v>
      </c>
      <c r="C302" s="22" t="s">
        <v>115</v>
      </c>
      <c r="D302" s="22"/>
      <c r="E302" s="40" t="s">
        <v>326</v>
      </c>
      <c r="F302" s="36">
        <f t="shared" si="449"/>
        <v>1100</v>
      </c>
      <c r="G302" s="36">
        <f t="shared" si="449"/>
        <v>0</v>
      </c>
      <c r="H302" s="36">
        <f t="shared" si="449"/>
        <v>1100</v>
      </c>
      <c r="I302" s="36">
        <f t="shared" si="449"/>
        <v>0</v>
      </c>
      <c r="J302" s="36">
        <f t="shared" si="449"/>
        <v>0</v>
      </c>
      <c r="K302" s="36">
        <f t="shared" si="449"/>
        <v>1100</v>
      </c>
      <c r="L302" s="36">
        <f t="shared" si="449"/>
        <v>0</v>
      </c>
      <c r="M302" s="36">
        <f t="shared" si="449"/>
        <v>0</v>
      </c>
      <c r="N302" s="36">
        <f t="shared" si="449"/>
        <v>1100</v>
      </c>
      <c r="O302" s="36">
        <f t="shared" si="449"/>
        <v>0</v>
      </c>
      <c r="P302" s="253">
        <f t="shared" si="449"/>
        <v>1100</v>
      </c>
      <c r="Q302" s="36">
        <f t="shared" si="449"/>
        <v>711</v>
      </c>
      <c r="R302" s="36">
        <f t="shared" si="449"/>
        <v>0</v>
      </c>
      <c r="S302" s="36">
        <f t="shared" si="449"/>
        <v>711</v>
      </c>
      <c r="T302" s="36">
        <f t="shared" si="449"/>
        <v>0</v>
      </c>
      <c r="U302" s="36">
        <f t="shared" si="449"/>
        <v>711</v>
      </c>
      <c r="V302" s="36">
        <f t="shared" si="449"/>
        <v>0</v>
      </c>
      <c r="W302" s="36">
        <f t="shared" si="449"/>
        <v>711</v>
      </c>
      <c r="X302" s="36">
        <f t="shared" si="449"/>
        <v>711</v>
      </c>
      <c r="Y302" s="36">
        <f t="shared" si="449"/>
        <v>0</v>
      </c>
      <c r="Z302" s="36">
        <f t="shared" si="449"/>
        <v>711</v>
      </c>
      <c r="AA302" s="36">
        <f t="shared" si="449"/>
        <v>0</v>
      </c>
      <c r="AB302" s="36">
        <f t="shared" si="449"/>
        <v>711</v>
      </c>
      <c r="AC302" s="36">
        <f t="shared" si="450"/>
        <v>0</v>
      </c>
      <c r="AD302" s="36">
        <f t="shared" si="450"/>
        <v>711</v>
      </c>
    </row>
    <row r="303" spans="1:30" ht="15.75" outlineLevel="7" x14ac:dyDescent="0.2">
      <c r="A303" s="22" t="s">
        <v>354</v>
      </c>
      <c r="B303" s="22" t="s">
        <v>378</v>
      </c>
      <c r="C303" s="22" t="s">
        <v>325</v>
      </c>
      <c r="D303" s="22"/>
      <c r="E303" s="40" t="s">
        <v>116</v>
      </c>
      <c r="F303" s="36">
        <f>F304</f>
        <v>1100</v>
      </c>
      <c r="G303" s="36">
        <f t="shared" si="449"/>
        <v>0</v>
      </c>
      <c r="H303" s="36">
        <f t="shared" si="449"/>
        <v>1100</v>
      </c>
      <c r="I303" s="36">
        <f t="shared" si="449"/>
        <v>0</v>
      </c>
      <c r="J303" s="36">
        <f t="shared" si="449"/>
        <v>0</v>
      </c>
      <c r="K303" s="36">
        <f t="shared" si="449"/>
        <v>1100</v>
      </c>
      <c r="L303" s="36">
        <f t="shared" si="449"/>
        <v>0</v>
      </c>
      <c r="M303" s="36">
        <f t="shared" si="449"/>
        <v>0</v>
      </c>
      <c r="N303" s="36">
        <f t="shared" si="449"/>
        <v>1100</v>
      </c>
      <c r="O303" s="36">
        <f t="shared" si="449"/>
        <v>0</v>
      </c>
      <c r="P303" s="253">
        <f t="shared" si="449"/>
        <v>1100</v>
      </c>
      <c r="Q303" s="36">
        <f>Q304</f>
        <v>711</v>
      </c>
      <c r="R303" s="36">
        <f t="shared" si="449"/>
        <v>0</v>
      </c>
      <c r="S303" s="36">
        <f t="shared" si="449"/>
        <v>711</v>
      </c>
      <c r="T303" s="36">
        <f t="shared" si="449"/>
        <v>0</v>
      </c>
      <c r="U303" s="36">
        <f t="shared" si="449"/>
        <v>711</v>
      </c>
      <c r="V303" s="36">
        <f t="shared" si="449"/>
        <v>0</v>
      </c>
      <c r="W303" s="36">
        <f t="shared" si="449"/>
        <v>711</v>
      </c>
      <c r="X303" s="36">
        <f>X304</f>
        <v>711</v>
      </c>
      <c r="Y303" s="36">
        <f t="shared" si="449"/>
        <v>0</v>
      </c>
      <c r="Z303" s="36">
        <f t="shared" si="449"/>
        <v>711</v>
      </c>
      <c r="AA303" s="36">
        <f t="shared" si="449"/>
        <v>0</v>
      </c>
      <c r="AB303" s="36">
        <f t="shared" si="449"/>
        <v>711</v>
      </c>
      <c r="AC303" s="36">
        <f t="shared" si="450"/>
        <v>0</v>
      </c>
      <c r="AD303" s="36">
        <f t="shared" si="450"/>
        <v>711</v>
      </c>
    </row>
    <row r="304" spans="1:30" ht="15.75" outlineLevel="7" x14ac:dyDescent="0.2">
      <c r="A304" s="41" t="s">
        <v>354</v>
      </c>
      <c r="B304" s="41" t="s">
        <v>378</v>
      </c>
      <c r="C304" s="41" t="s">
        <v>325</v>
      </c>
      <c r="D304" s="41" t="s">
        <v>14</v>
      </c>
      <c r="E304" s="42" t="s">
        <v>15</v>
      </c>
      <c r="F304" s="32">
        <v>1100</v>
      </c>
      <c r="G304" s="32"/>
      <c r="H304" s="32">
        <f>SUM(F304:G304)</f>
        <v>1100</v>
      </c>
      <c r="I304" s="32"/>
      <c r="J304" s="32"/>
      <c r="K304" s="32">
        <f>SUM(H304:J304)</f>
        <v>1100</v>
      </c>
      <c r="L304" s="32"/>
      <c r="M304" s="32"/>
      <c r="N304" s="32">
        <f>SUM(K304:M304)</f>
        <v>1100</v>
      </c>
      <c r="O304" s="32"/>
      <c r="P304" s="252">
        <f>SUM(N304:O304)</f>
        <v>1100</v>
      </c>
      <c r="Q304" s="34">
        <v>711</v>
      </c>
      <c r="R304" s="32"/>
      <c r="S304" s="32">
        <f>SUM(Q304:R304)</f>
        <v>711</v>
      </c>
      <c r="T304" s="32"/>
      <c r="U304" s="32">
        <f>SUM(S304:T304)</f>
        <v>711</v>
      </c>
      <c r="V304" s="32"/>
      <c r="W304" s="32">
        <f>SUM(U304:V304)</f>
        <v>711</v>
      </c>
      <c r="X304" s="34">
        <v>711</v>
      </c>
      <c r="Y304" s="32"/>
      <c r="Z304" s="32">
        <f>SUM(X304:Y304)</f>
        <v>711</v>
      </c>
      <c r="AA304" s="32"/>
      <c r="AB304" s="32">
        <f>SUM(Z304:AA304)</f>
        <v>711</v>
      </c>
      <c r="AC304" s="32"/>
      <c r="AD304" s="32">
        <f>SUM(AB304:AC304)</f>
        <v>711</v>
      </c>
    </row>
    <row r="305" spans="1:31" ht="15.75" outlineLevel="7" x14ac:dyDescent="0.2">
      <c r="A305" s="22" t="s">
        <v>354</v>
      </c>
      <c r="B305" s="22" t="s">
        <v>380</v>
      </c>
      <c r="C305" s="41"/>
      <c r="D305" s="41"/>
      <c r="E305" s="85" t="s">
        <v>381</v>
      </c>
      <c r="F305" s="36">
        <f t="shared" ref="F305:AB305" si="451">F306+F327+F399+F343</f>
        <v>475770.19999999995</v>
      </c>
      <c r="G305" s="36">
        <f t="shared" si="451"/>
        <v>160898.12669999999</v>
      </c>
      <c r="H305" s="36">
        <f t="shared" si="451"/>
        <v>636668.32670000009</v>
      </c>
      <c r="I305" s="36">
        <f t="shared" si="451"/>
        <v>19251.855780000002</v>
      </c>
      <c r="J305" s="36">
        <f t="shared" si="451"/>
        <v>30494.43102</v>
      </c>
      <c r="K305" s="36">
        <f t="shared" si="451"/>
        <v>686414.61349999998</v>
      </c>
      <c r="L305" s="36">
        <f t="shared" si="451"/>
        <v>3577.5021999999999</v>
      </c>
      <c r="M305" s="36">
        <f t="shared" si="451"/>
        <v>10256.80104</v>
      </c>
      <c r="N305" s="36">
        <f t="shared" si="451"/>
        <v>700248.91674000002</v>
      </c>
      <c r="O305" s="36">
        <f t="shared" ref="O305:P305" si="452">O306+O327+O399+O343</f>
        <v>0</v>
      </c>
      <c r="P305" s="253">
        <f t="shared" si="452"/>
        <v>700248.91674000002</v>
      </c>
      <c r="Q305" s="36">
        <f t="shared" si="451"/>
        <v>348098</v>
      </c>
      <c r="R305" s="36">
        <f t="shared" si="451"/>
        <v>7175.2390199999991</v>
      </c>
      <c r="S305" s="36">
        <f t="shared" si="451"/>
        <v>355273.23901999998</v>
      </c>
      <c r="T305" s="36">
        <f t="shared" si="451"/>
        <v>0</v>
      </c>
      <c r="U305" s="36">
        <f t="shared" si="451"/>
        <v>355273.23901999998</v>
      </c>
      <c r="V305" s="36">
        <f t="shared" ref="V305:W305" si="453">V306+V327+V399+V343</f>
        <v>0</v>
      </c>
      <c r="W305" s="36">
        <f t="shared" si="453"/>
        <v>355273.23901999998</v>
      </c>
      <c r="X305" s="36">
        <f t="shared" si="451"/>
        <v>351417.2</v>
      </c>
      <c r="Y305" s="36">
        <f t="shared" si="451"/>
        <v>5588.51595</v>
      </c>
      <c r="Z305" s="36">
        <f t="shared" si="451"/>
        <v>357005.71595000004</v>
      </c>
      <c r="AA305" s="36">
        <f t="shared" si="451"/>
        <v>0</v>
      </c>
      <c r="AB305" s="36">
        <f t="shared" si="451"/>
        <v>357005.71595000004</v>
      </c>
      <c r="AC305" s="36">
        <f t="shared" ref="AC305:AD305" si="454">AC306+AC327+AC399+AC343</f>
        <v>0</v>
      </c>
      <c r="AD305" s="36">
        <f t="shared" si="454"/>
        <v>357005.71595000004</v>
      </c>
    </row>
    <row r="306" spans="1:31" ht="15.75" outlineLevel="1" x14ac:dyDescent="0.2">
      <c r="A306" s="22" t="s">
        <v>354</v>
      </c>
      <c r="B306" s="22" t="s">
        <v>382</v>
      </c>
      <c r="C306" s="22"/>
      <c r="D306" s="22"/>
      <c r="E306" s="40" t="s">
        <v>383</v>
      </c>
      <c r="F306" s="36">
        <f t="shared" ref="F306:AC308" si="455">F307</f>
        <v>119863.1</v>
      </c>
      <c r="G306" s="36">
        <f t="shared" si="455"/>
        <v>-8.3299999999999999E-2</v>
      </c>
      <c r="H306" s="36">
        <f t="shared" si="455"/>
        <v>119863.01670000001</v>
      </c>
      <c r="I306" s="36">
        <f t="shared" si="455"/>
        <v>7487.0598900000005</v>
      </c>
      <c r="J306" s="36">
        <f t="shared" si="455"/>
        <v>0</v>
      </c>
      <c r="K306" s="36">
        <f t="shared" si="455"/>
        <v>127350.07659000001</v>
      </c>
      <c r="L306" s="36">
        <f t="shared" si="455"/>
        <v>0</v>
      </c>
      <c r="M306" s="36">
        <f t="shared" si="455"/>
        <v>0</v>
      </c>
      <c r="N306" s="36">
        <f t="shared" si="455"/>
        <v>127350.07659000001</v>
      </c>
      <c r="O306" s="36">
        <f t="shared" si="455"/>
        <v>0</v>
      </c>
      <c r="P306" s="253">
        <f t="shared" si="455"/>
        <v>127350.07659000001</v>
      </c>
      <c r="Q306" s="36">
        <f t="shared" si="455"/>
        <v>99960.9</v>
      </c>
      <c r="R306" s="36">
        <f t="shared" si="455"/>
        <v>2943.8390199999999</v>
      </c>
      <c r="S306" s="36">
        <f t="shared" si="455"/>
        <v>102904.73901999999</v>
      </c>
      <c r="T306" s="36">
        <f t="shared" si="455"/>
        <v>0</v>
      </c>
      <c r="U306" s="36">
        <f t="shared" si="455"/>
        <v>102904.73901999999</v>
      </c>
      <c r="V306" s="36">
        <f t="shared" si="455"/>
        <v>0</v>
      </c>
      <c r="W306" s="36">
        <f t="shared" si="455"/>
        <v>102904.73901999999</v>
      </c>
      <c r="X306" s="36">
        <f t="shared" si="455"/>
        <v>99960.9</v>
      </c>
      <c r="Y306" s="36">
        <f t="shared" si="455"/>
        <v>1357.1159500000001</v>
      </c>
      <c r="Z306" s="36">
        <f t="shared" si="455"/>
        <v>101318.01595</v>
      </c>
      <c r="AA306" s="36">
        <f t="shared" si="455"/>
        <v>0</v>
      </c>
      <c r="AB306" s="36">
        <f t="shared" si="455"/>
        <v>101318.01595</v>
      </c>
      <c r="AC306" s="36">
        <f t="shared" si="455"/>
        <v>0</v>
      </c>
      <c r="AD306" s="36">
        <f t="shared" ref="AC306:AD307" si="456">AD307</f>
        <v>101318.01595</v>
      </c>
      <c r="AE306" s="95"/>
    </row>
    <row r="307" spans="1:31" ht="17.25" customHeight="1" outlineLevel="2" x14ac:dyDescent="0.2">
      <c r="A307" s="22" t="s">
        <v>354</v>
      </c>
      <c r="B307" s="22" t="s">
        <v>382</v>
      </c>
      <c r="C307" s="22" t="s">
        <v>93</v>
      </c>
      <c r="D307" s="22"/>
      <c r="E307" s="40" t="s">
        <v>652</v>
      </c>
      <c r="F307" s="36">
        <f>F308</f>
        <v>119863.1</v>
      </c>
      <c r="G307" s="36">
        <f t="shared" si="455"/>
        <v>-8.3299999999999999E-2</v>
      </c>
      <c r="H307" s="36">
        <f t="shared" si="455"/>
        <v>119863.01670000001</v>
      </c>
      <c r="I307" s="36">
        <f t="shared" si="455"/>
        <v>7487.0598900000005</v>
      </c>
      <c r="J307" s="36">
        <f t="shared" si="455"/>
        <v>0</v>
      </c>
      <c r="K307" s="36">
        <f t="shared" si="455"/>
        <v>127350.07659000001</v>
      </c>
      <c r="L307" s="36">
        <f t="shared" si="455"/>
        <v>0</v>
      </c>
      <c r="M307" s="36">
        <f t="shared" si="455"/>
        <v>0</v>
      </c>
      <c r="N307" s="36">
        <f t="shared" si="455"/>
        <v>127350.07659000001</v>
      </c>
      <c r="O307" s="36">
        <f t="shared" si="455"/>
        <v>0</v>
      </c>
      <c r="P307" s="253">
        <f t="shared" si="455"/>
        <v>127350.07659000001</v>
      </c>
      <c r="Q307" s="36">
        <f t="shared" si="455"/>
        <v>99960.9</v>
      </c>
      <c r="R307" s="36">
        <f t="shared" si="455"/>
        <v>2943.8390199999999</v>
      </c>
      <c r="S307" s="36">
        <f t="shared" si="455"/>
        <v>102904.73901999999</v>
      </c>
      <c r="T307" s="36">
        <f t="shared" si="455"/>
        <v>0</v>
      </c>
      <c r="U307" s="36">
        <f t="shared" si="455"/>
        <v>102904.73901999999</v>
      </c>
      <c r="V307" s="36">
        <f t="shared" si="455"/>
        <v>0</v>
      </c>
      <c r="W307" s="36">
        <f t="shared" si="455"/>
        <v>102904.73901999999</v>
      </c>
      <c r="X307" s="36">
        <f t="shared" si="455"/>
        <v>99960.9</v>
      </c>
      <c r="Y307" s="36">
        <f t="shared" si="455"/>
        <v>1357.1159500000001</v>
      </c>
      <c r="Z307" s="36">
        <f t="shared" si="455"/>
        <v>101318.01595</v>
      </c>
      <c r="AA307" s="36">
        <f t="shared" si="455"/>
        <v>0</v>
      </c>
      <c r="AB307" s="36">
        <f t="shared" si="455"/>
        <v>101318.01595</v>
      </c>
      <c r="AC307" s="36">
        <f t="shared" si="456"/>
        <v>0</v>
      </c>
      <c r="AD307" s="36">
        <f t="shared" si="456"/>
        <v>101318.01595</v>
      </c>
    </row>
    <row r="308" spans="1:31" ht="31.5" outlineLevel="3" x14ac:dyDescent="0.2">
      <c r="A308" s="22" t="s">
        <v>354</v>
      </c>
      <c r="B308" s="22" t="s">
        <v>382</v>
      </c>
      <c r="C308" s="22" t="s">
        <v>118</v>
      </c>
      <c r="D308" s="22"/>
      <c r="E308" s="40" t="s">
        <v>659</v>
      </c>
      <c r="F308" s="36">
        <f t="shared" ref="F308:AD308" si="457">F309</f>
        <v>119863.1</v>
      </c>
      <c r="G308" s="36">
        <f t="shared" si="457"/>
        <v>-8.3299999999999999E-2</v>
      </c>
      <c r="H308" s="36">
        <f t="shared" si="457"/>
        <v>119863.01670000001</v>
      </c>
      <c r="I308" s="36">
        <f t="shared" si="457"/>
        <v>7487.0598900000005</v>
      </c>
      <c r="J308" s="36">
        <f t="shared" si="457"/>
        <v>0</v>
      </c>
      <c r="K308" s="36">
        <f t="shared" si="457"/>
        <v>127350.07659000001</v>
      </c>
      <c r="L308" s="36">
        <f t="shared" si="457"/>
        <v>0</v>
      </c>
      <c r="M308" s="36">
        <f t="shared" si="457"/>
        <v>0</v>
      </c>
      <c r="N308" s="36">
        <f t="shared" si="457"/>
        <v>127350.07659000001</v>
      </c>
      <c r="O308" s="36">
        <f t="shared" si="457"/>
        <v>0</v>
      </c>
      <c r="P308" s="253">
        <f t="shared" si="457"/>
        <v>127350.07659000001</v>
      </c>
      <c r="Q308" s="36">
        <f t="shared" si="455"/>
        <v>99960.9</v>
      </c>
      <c r="R308" s="36">
        <f t="shared" si="457"/>
        <v>2943.8390199999999</v>
      </c>
      <c r="S308" s="36">
        <f t="shared" si="457"/>
        <v>102904.73901999999</v>
      </c>
      <c r="T308" s="36">
        <f t="shared" si="457"/>
        <v>0</v>
      </c>
      <c r="U308" s="36">
        <f t="shared" si="457"/>
        <v>102904.73901999999</v>
      </c>
      <c r="V308" s="36">
        <f t="shared" si="457"/>
        <v>0</v>
      </c>
      <c r="W308" s="36">
        <f t="shared" si="457"/>
        <v>102904.73901999999</v>
      </c>
      <c r="X308" s="36">
        <f t="shared" si="455"/>
        <v>99960.9</v>
      </c>
      <c r="Y308" s="36">
        <f t="shared" si="457"/>
        <v>1357.1159500000001</v>
      </c>
      <c r="Z308" s="36">
        <f t="shared" si="457"/>
        <v>101318.01595</v>
      </c>
      <c r="AA308" s="36">
        <f t="shared" si="457"/>
        <v>0</v>
      </c>
      <c r="AB308" s="36">
        <f t="shared" si="457"/>
        <v>101318.01595</v>
      </c>
      <c r="AC308" s="36">
        <f t="shared" si="457"/>
        <v>0</v>
      </c>
      <c r="AD308" s="36">
        <f t="shared" si="457"/>
        <v>101318.01595</v>
      </c>
    </row>
    <row r="309" spans="1:31" ht="15.75" outlineLevel="4" x14ac:dyDescent="0.2">
      <c r="A309" s="22" t="s">
        <v>354</v>
      </c>
      <c r="B309" s="22" t="s">
        <v>382</v>
      </c>
      <c r="C309" s="22" t="s">
        <v>119</v>
      </c>
      <c r="D309" s="22"/>
      <c r="E309" s="40" t="s">
        <v>120</v>
      </c>
      <c r="F309" s="36">
        <f>F310+F314+F317+F323+F325+F321</f>
        <v>119863.1</v>
      </c>
      <c r="G309" s="36">
        <f t="shared" ref="G309:N309" si="458">G310+G314+G317+G323+G325+G321</f>
        <v>-8.3299999999999999E-2</v>
      </c>
      <c r="H309" s="36">
        <f t="shared" si="458"/>
        <v>119863.01670000001</v>
      </c>
      <c r="I309" s="36">
        <f t="shared" si="458"/>
        <v>7487.0598900000005</v>
      </c>
      <c r="J309" s="36">
        <f t="shared" si="458"/>
        <v>0</v>
      </c>
      <c r="K309" s="36">
        <f t="shared" si="458"/>
        <v>127350.07659000001</v>
      </c>
      <c r="L309" s="36">
        <f t="shared" si="458"/>
        <v>0</v>
      </c>
      <c r="M309" s="36">
        <f t="shared" si="458"/>
        <v>0</v>
      </c>
      <c r="N309" s="36">
        <f t="shared" si="458"/>
        <v>127350.07659000001</v>
      </c>
      <c r="O309" s="36">
        <f t="shared" ref="O309:P309" si="459">O310+O314+O317+O323+O325+O321</f>
        <v>0</v>
      </c>
      <c r="P309" s="253">
        <f t="shared" si="459"/>
        <v>127350.07659000001</v>
      </c>
      <c r="Q309" s="36">
        <f>Q310+Q314+Q317+Q323+Q325+Q321</f>
        <v>99960.9</v>
      </c>
      <c r="R309" s="36">
        <f t="shared" ref="R309:U309" si="460">R310+R314+R317+R323+R325+R321</f>
        <v>2943.8390199999999</v>
      </c>
      <c r="S309" s="36">
        <f t="shared" si="460"/>
        <v>102904.73901999999</v>
      </c>
      <c r="T309" s="36">
        <f t="shared" si="460"/>
        <v>0</v>
      </c>
      <c r="U309" s="36">
        <f t="shared" si="460"/>
        <v>102904.73901999999</v>
      </c>
      <c r="V309" s="36">
        <f t="shared" ref="V309:W309" si="461">V310+V314+V317+V323+V325+V321</f>
        <v>0</v>
      </c>
      <c r="W309" s="36">
        <f t="shared" si="461"/>
        <v>102904.73901999999</v>
      </c>
      <c r="X309" s="36">
        <f>X310+X314+X317+X323+X325+X321</f>
        <v>99960.9</v>
      </c>
      <c r="Y309" s="36">
        <f t="shared" ref="Y309:AB309" si="462">Y310+Y314+Y317+Y323+Y325+Y321</f>
        <v>1357.1159500000001</v>
      </c>
      <c r="Z309" s="36">
        <f t="shared" si="462"/>
        <v>101318.01595</v>
      </c>
      <c r="AA309" s="36">
        <f t="shared" si="462"/>
        <v>0</v>
      </c>
      <c r="AB309" s="36">
        <f t="shared" si="462"/>
        <v>101318.01595</v>
      </c>
      <c r="AC309" s="36">
        <f t="shared" ref="AC309:AD309" si="463">AC310+AC314+AC317+AC323+AC325+AC321</f>
        <v>0</v>
      </c>
      <c r="AD309" s="36">
        <f t="shared" si="463"/>
        <v>101318.01595</v>
      </c>
    </row>
    <row r="310" spans="1:31" ht="31.5" outlineLevel="5" x14ac:dyDescent="0.2">
      <c r="A310" s="22" t="s">
        <v>354</v>
      </c>
      <c r="B310" s="22" t="s">
        <v>382</v>
      </c>
      <c r="C310" s="22" t="s">
        <v>121</v>
      </c>
      <c r="D310" s="22"/>
      <c r="E310" s="40" t="s">
        <v>122</v>
      </c>
      <c r="F310" s="36">
        <f>F313+F311+F312</f>
        <v>8687.1</v>
      </c>
      <c r="G310" s="36">
        <f t="shared" ref="G310:AB310" si="464">G313+G311+G312</f>
        <v>0</v>
      </c>
      <c r="H310" s="36">
        <f t="shared" si="464"/>
        <v>8687.1</v>
      </c>
      <c r="I310" s="36">
        <f t="shared" si="464"/>
        <v>0</v>
      </c>
      <c r="J310" s="36">
        <f t="shared" si="464"/>
        <v>0</v>
      </c>
      <c r="K310" s="36">
        <f t="shared" si="464"/>
        <v>8687.1</v>
      </c>
      <c r="L310" s="36">
        <f t="shared" si="464"/>
        <v>0</v>
      </c>
      <c r="M310" s="36">
        <f t="shared" si="464"/>
        <v>0</v>
      </c>
      <c r="N310" s="36">
        <f t="shared" si="464"/>
        <v>8687.1</v>
      </c>
      <c r="O310" s="36">
        <f t="shared" ref="O310:P310" si="465">O313+O311+O312</f>
        <v>0</v>
      </c>
      <c r="P310" s="253">
        <f t="shared" si="465"/>
        <v>8687.1</v>
      </c>
      <c r="Q310" s="36">
        <f t="shared" si="464"/>
        <v>8387.1</v>
      </c>
      <c r="R310" s="36">
        <f t="shared" si="464"/>
        <v>0</v>
      </c>
      <c r="S310" s="36">
        <f t="shared" si="464"/>
        <v>8387.1</v>
      </c>
      <c r="T310" s="36">
        <f t="shared" si="464"/>
        <v>0</v>
      </c>
      <c r="U310" s="36">
        <f t="shared" si="464"/>
        <v>8387.1</v>
      </c>
      <c r="V310" s="36">
        <f t="shared" ref="V310:W310" si="466">V313+V311+V312</f>
        <v>0</v>
      </c>
      <c r="W310" s="36">
        <f t="shared" si="466"/>
        <v>8387.1</v>
      </c>
      <c r="X310" s="36">
        <f t="shared" si="464"/>
        <v>8387.1</v>
      </c>
      <c r="Y310" s="36">
        <f t="shared" si="464"/>
        <v>0</v>
      </c>
      <c r="Z310" s="36">
        <f t="shared" si="464"/>
        <v>8387.1</v>
      </c>
      <c r="AA310" s="36">
        <f t="shared" si="464"/>
        <v>0</v>
      </c>
      <c r="AB310" s="36">
        <f t="shared" si="464"/>
        <v>8387.1</v>
      </c>
      <c r="AC310" s="36">
        <f t="shared" ref="AC310:AD310" si="467">AC313+AC311+AC312</f>
        <v>0</v>
      </c>
      <c r="AD310" s="36">
        <f t="shared" si="467"/>
        <v>8387.1</v>
      </c>
    </row>
    <row r="311" spans="1:31" ht="15.75" outlineLevel="5" x14ac:dyDescent="0.2">
      <c r="A311" s="41" t="s">
        <v>354</v>
      </c>
      <c r="B311" s="41" t="s">
        <v>382</v>
      </c>
      <c r="C311" s="41" t="s">
        <v>121</v>
      </c>
      <c r="D311" s="41" t="s">
        <v>6</v>
      </c>
      <c r="E311" s="42" t="s">
        <v>7</v>
      </c>
      <c r="F311" s="32">
        <v>5300</v>
      </c>
      <c r="G311" s="32"/>
      <c r="H311" s="32">
        <f t="shared" ref="H311:H313" si="468">SUM(F311:G311)</f>
        <v>5300</v>
      </c>
      <c r="I311" s="32"/>
      <c r="J311" s="32"/>
      <c r="K311" s="32">
        <f t="shared" ref="K311:K313" si="469">SUM(H311:J311)</f>
        <v>5300</v>
      </c>
      <c r="L311" s="32"/>
      <c r="M311" s="32"/>
      <c r="N311" s="32">
        <f t="shared" ref="N311:N313" si="470">SUM(K311:M311)</f>
        <v>5300</v>
      </c>
      <c r="O311" s="32"/>
      <c r="P311" s="252">
        <f>SUM(N311:O311)</f>
        <v>5300</v>
      </c>
      <c r="Q311" s="34">
        <v>5000</v>
      </c>
      <c r="R311" s="32"/>
      <c r="S311" s="32">
        <f t="shared" ref="S311:S313" si="471">SUM(Q311:R311)</f>
        <v>5000</v>
      </c>
      <c r="T311" s="32"/>
      <c r="U311" s="32">
        <f t="shared" ref="U311:U313" si="472">SUM(S311:T311)</f>
        <v>5000</v>
      </c>
      <c r="V311" s="32"/>
      <c r="W311" s="32">
        <f t="shared" ref="W311:W313" si="473">SUM(U311:V311)</f>
        <v>5000</v>
      </c>
      <c r="X311" s="34">
        <v>5000</v>
      </c>
      <c r="Y311" s="32"/>
      <c r="Z311" s="32">
        <f t="shared" ref="Z311:Z313" si="474">SUM(X311:Y311)</f>
        <v>5000</v>
      </c>
      <c r="AA311" s="32"/>
      <c r="AB311" s="32">
        <f t="shared" ref="AB311:AB313" si="475">SUM(Z311:AA311)</f>
        <v>5000</v>
      </c>
      <c r="AC311" s="32"/>
      <c r="AD311" s="32">
        <f t="shared" ref="AD311:AD313" si="476">SUM(AB311:AC311)</f>
        <v>5000</v>
      </c>
    </row>
    <row r="312" spans="1:31" ht="15.75" outlineLevel="5" x14ac:dyDescent="0.2">
      <c r="A312" s="41" t="s">
        <v>354</v>
      </c>
      <c r="B312" s="41" t="s">
        <v>382</v>
      </c>
      <c r="C312" s="41" t="s">
        <v>121</v>
      </c>
      <c r="D312" s="41" t="s">
        <v>41</v>
      </c>
      <c r="E312" s="42" t="s">
        <v>42</v>
      </c>
      <c r="F312" s="32">
        <v>500</v>
      </c>
      <c r="G312" s="32"/>
      <c r="H312" s="32">
        <f t="shared" si="468"/>
        <v>500</v>
      </c>
      <c r="I312" s="32"/>
      <c r="J312" s="32"/>
      <c r="K312" s="32">
        <f t="shared" si="469"/>
        <v>500</v>
      </c>
      <c r="L312" s="32"/>
      <c r="M312" s="32"/>
      <c r="N312" s="32">
        <f t="shared" si="470"/>
        <v>500</v>
      </c>
      <c r="O312" s="32"/>
      <c r="P312" s="252">
        <f>SUM(N312:O312)</f>
        <v>500</v>
      </c>
      <c r="Q312" s="34">
        <v>500</v>
      </c>
      <c r="R312" s="32"/>
      <c r="S312" s="32">
        <f t="shared" si="471"/>
        <v>500</v>
      </c>
      <c r="T312" s="32"/>
      <c r="U312" s="32">
        <f t="shared" si="472"/>
        <v>500</v>
      </c>
      <c r="V312" s="32"/>
      <c r="W312" s="32">
        <f t="shared" si="473"/>
        <v>500</v>
      </c>
      <c r="X312" s="34">
        <v>500</v>
      </c>
      <c r="Y312" s="32"/>
      <c r="Z312" s="32">
        <f t="shared" si="474"/>
        <v>500</v>
      </c>
      <c r="AA312" s="32"/>
      <c r="AB312" s="32">
        <f t="shared" si="475"/>
        <v>500</v>
      </c>
      <c r="AC312" s="32"/>
      <c r="AD312" s="32">
        <f t="shared" si="476"/>
        <v>500</v>
      </c>
    </row>
    <row r="313" spans="1:31" ht="15.75" outlineLevel="7" x14ac:dyDescent="0.2">
      <c r="A313" s="41" t="s">
        <v>354</v>
      </c>
      <c r="B313" s="41" t="s">
        <v>382</v>
      </c>
      <c r="C313" s="41" t="s">
        <v>121</v>
      </c>
      <c r="D313" s="41" t="s">
        <v>14</v>
      </c>
      <c r="E313" s="42" t="s">
        <v>15</v>
      </c>
      <c r="F313" s="32">
        <v>2887.1</v>
      </c>
      <c r="G313" s="32"/>
      <c r="H313" s="32">
        <f t="shared" si="468"/>
        <v>2887.1</v>
      </c>
      <c r="I313" s="32"/>
      <c r="J313" s="32"/>
      <c r="K313" s="32">
        <f t="shared" si="469"/>
        <v>2887.1</v>
      </c>
      <c r="L313" s="32"/>
      <c r="M313" s="32"/>
      <c r="N313" s="32">
        <f t="shared" si="470"/>
        <v>2887.1</v>
      </c>
      <c r="O313" s="32"/>
      <c r="P313" s="252">
        <f>SUM(N313:O313)</f>
        <v>2887.1</v>
      </c>
      <c r="Q313" s="32">
        <v>2887.1</v>
      </c>
      <c r="R313" s="32"/>
      <c r="S313" s="32">
        <f t="shared" si="471"/>
        <v>2887.1</v>
      </c>
      <c r="T313" s="32"/>
      <c r="U313" s="32">
        <f t="shared" si="472"/>
        <v>2887.1</v>
      </c>
      <c r="V313" s="32"/>
      <c r="W313" s="32">
        <f t="shared" si="473"/>
        <v>2887.1</v>
      </c>
      <c r="X313" s="32">
        <v>2887.1</v>
      </c>
      <c r="Y313" s="32"/>
      <c r="Z313" s="32">
        <f t="shared" si="474"/>
        <v>2887.1</v>
      </c>
      <c r="AA313" s="32"/>
      <c r="AB313" s="32">
        <f t="shared" si="475"/>
        <v>2887.1</v>
      </c>
      <c r="AC313" s="32"/>
      <c r="AD313" s="32">
        <f t="shared" si="476"/>
        <v>2887.1</v>
      </c>
    </row>
    <row r="314" spans="1:31" ht="15.75" outlineLevel="5" x14ac:dyDescent="0.2">
      <c r="A314" s="22" t="s">
        <v>354</v>
      </c>
      <c r="B314" s="22" t="s">
        <v>382</v>
      </c>
      <c r="C314" s="22" t="s">
        <v>123</v>
      </c>
      <c r="D314" s="22"/>
      <c r="E314" s="40" t="s">
        <v>320</v>
      </c>
      <c r="F314" s="36">
        <f t="shared" ref="F314:AB314" si="477">F315+F316</f>
        <v>11900</v>
      </c>
      <c r="G314" s="36">
        <f t="shared" si="477"/>
        <v>0</v>
      </c>
      <c r="H314" s="36">
        <f t="shared" si="477"/>
        <v>11900</v>
      </c>
      <c r="I314" s="36">
        <f t="shared" si="477"/>
        <v>7472.0598900000005</v>
      </c>
      <c r="J314" s="36">
        <f t="shared" si="477"/>
        <v>0</v>
      </c>
      <c r="K314" s="36">
        <f t="shared" si="477"/>
        <v>19372.05989</v>
      </c>
      <c r="L314" s="36">
        <f t="shared" si="477"/>
        <v>0</v>
      </c>
      <c r="M314" s="36">
        <f t="shared" si="477"/>
        <v>0</v>
      </c>
      <c r="N314" s="36">
        <f t="shared" si="477"/>
        <v>19372.05989</v>
      </c>
      <c r="O314" s="36">
        <f t="shared" ref="O314:P314" si="478">O315+O316</f>
        <v>0</v>
      </c>
      <c r="P314" s="253">
        <f t="shared" si="478"/>
        <v>19372.05989</v>
      </c>
      <c r="Q314" s="36">
        <f t="shared" si="477"/>
        <v>11950</v>
      </c>
      <c r="R314" s="36">
        <f t="shared" si="477"/>
        <v>0</v>
      </c>
      <c r="S314" s="36">
        <f t="shared" si="477"/>
        <v>11950</v>
      </c>
      <c r="T314" s="36">
        <f t="shared" si="477"/>
        <v>0</v>
      </c>
      <c r="U314" s="36">
        <f t="shared" si="477"/>
        <v>11950</v>
      </c>
      <c r="V314" s="36">
        <f t="shared" ref="V314:W314" si="479">V315+V316</f>
        <v>0</v>
      </c>
      <c r="W314" s="36">
        <f t="shared" si="479"/>
        <v>11950</v>
      </c>
      <c r="X314" s="36">
        <f t="shared" si="477"/>
        <v>11950</v>
      </c>
      <c r="Y314" s="36">
        <f t="shared" si="477"/>
        <v>0</v>
      </c>
      <c r="Z314" s="36">
        <f t="shared" si="477"/>
        <v>11950</v>
      </c>
      <c r="AA314" s="36">
        <f t="shared" si="477"/>
        <v>0</v>
      </c>
      <c r="AB314" s="36">
        <f t="shared" si="477"/>
        <v>11950</v>
      </c>
      <c r="AC314" s="36">
        <f t="shared" ref="AC314:AD314" si="480">AC315+AC316</f>
        <v>0</v>
      </c>
      <c r="AD314" s="36">
        <f t="shared" si="480"/>
        <v>11950</v>
      </c>
    </row>
    <row r="315" spans="1:31" ht="15.75" outlineLevel="7" x14ac:dyDescent="0.2">
      <c r="A315" s="41" t="s">
        <v>354</v>
      </c>
      <c r="B315" s="41" t="s">
        <v>382</v>
      </c>
      <c r="C315" s="41" t="s">
        <v>123</v>
      </c>
      <c r="D315" s="41" t="s">
        <v>6</v>
      </c>
      <c r="E315" s="42" t="s">
        <v>7</v>
      </c>
      <c r="F315" s="32">
        <v>1500</v>
      </c>
      <c r="G315" s="32"/>
      <c r="H315" s="32">
        <f t="shared" ref="H315:H316" si="481">SUM(F315:G315)</f>
        <v>1500</v>
      </c>
      <c r="I315" s="32">
        <v>433.86896999999999</v>
      </c>
      <c r="J315" s="32"/>
      <c r="K315" s="32">
        <f t="shared" ref="K315:K316" si="482">SUM(H315:J315)</f>
        <v>1933.86897</v>
      </c>
      <c r="L315" s="32"/>
      <c r="M315" s="32"/>
      <c r="N315" s="32">
        <f t="shared" ref="N315:N316" si="483">SUM(K315:M315)</f>
        <v>1933.86897</v>
      </c>
      <c r="O315" s="32"/>
      <c r="P315" s="252">
        <f>SUM(N315:O315)</f>
        <v>1933.86897</v>
      </c>
      <c r="Q315" s="34">
        <v>1550</v>
      </c>
      <c r="R315" s="32"/>
      <c r="S315" s="32">
        <f t="shared" ref="S315:S316" si="484">SUM(Q315:R315)</f>
        <v>1550</v>
      </c>
      <c r="T315" s="32"/>
      <c r="U315" s="32">
        <f t="shared" ref="U315:U316" si="485">SUM(S315:T315)</f>
        <v>1550</v>
      </c>
      <c r="V315" s="32"/>
      <c r="W315" s="32">
        <f t="shared" ref="W315:W316" si="486">SUM(U315:V315)</f>
        <v>1550</v>
      </c>
      <c r="X315" s="34">
        <v>1550</v>
      </c>
      <c r="Y315" s="32"/>
      <c r="Z315" s="32">
        <f t="shared" ref="Z315:Z316" si="487">SUM(X315:Y315)</f>
        <v>1550</v>
      </c>
      <c r="AA315" s="32"/>
      <c r="AB315" s="32">
        <f t="shared" ref="AB315:AB316" si="488">SUM(Z315:AA315)</f>
        <v>1550</v>
      </c>
      <c r="AC315" s="32"/>
      <c r="AD315" s="32">
        <f t="shared" ref="AD315:AD316" si="489">SUM(AB315:AC315)</f>
        <v>1550</v>
      </c>
    </row>
    <row r="316" spans="1:31" ht="15.75" outlineLevel="7" x14ac:dyDescent="0.2">
      <c r="A316" s="41" t="s">
        <v>354</v>
      </c>
      <c r="B316" s="41" t="s">
        <v>382</v>
      </c>
      <c r="C316" s="41" t="s">
        <v>123</v>
      </c>
      <c r="D316" s="41" t="s">
        <v>41</v>
      </c>
      <c r="E316" s="42" t="s">
        <v>42</v>
      </c>
      <c r="F316" s="32">
        <v>10400</v>
      </c>
      <c r="G316" s="32"/>
      <c r="H316" s="32">
        <f t="shared" si="481"/>
        <v>10400</v>
      </c>
      <c r="I316" s="32">
        <f>7487.05989-15-433.86897</f>
        <v>7038.1909200000009</v>
      </c>
      <c r="J316" s="32"/>
      <c r="K316" s="32">
        <f t="shared" si="482"/>
        <v>17438.190920000001</v>
      </c>
      <c r="L316" s="32"/>
      <c r="M316" s="32"/>
      <c r="N316" s="32">
        <f t="shared" si="483"/>
        <v>17438.190920000001</v>
      </c>
      <c r="O316" s="32"/>
      <c r="P316" s="252">
        <f>SUM(N316:O316)</f>
        <v>17438.190920000001</v>
      </c>
      <c r="Q316" s="34">
        <v>10400</v>
      </c>
      <c r="R316" s="32"/>
      <c r="S316" s="32">
        <f t="shared" si="484"/>
        <v>10400</v>
      </c>
      <c r="T316" s="32"/>
      <c r="U316" s="32">
        <f t="shared" si="485"/>
        <v>10400</v>
      </c>
      <c r="V316" s="32"/>
      <c r="W316" s="32">
        <f t="shared" si="486"/>
        <v>10400</v>
      </c>
      <c r="X316" s="34">
        <v>10400</v>
      </c>
      <c r="Y316" s="32"/>
      <c r="Z316" s="32">
        <f t="shared" si="487"/>
        <v>10400</v>
      </c>
      <c r="AA316" s="32"/>
      <c r="AB316" s="32">
        <f t="shared" si="488"/>
        <v>10400</v>
      </c>
      <c r="AC316" s="32"/>
      <c r="AD316" s="32">
        <f t="shared" si="489"/>
        <v>10400</v>
      </c>
    </row>
    <row r="317" spans="1:31" ht="15.75" outlineLevel="5" x14ac:dyDescent="0.2">
      <c r="A317" s="22" t="s">
        <v>354</v>
      </c>
      <c r="B317" s="22" t="s">
        <v>382</v>
      </c>
      <c r="C317" s="22" t="s">
        <v>124</v>
      </c>
      <c r="D317" s="22"/>
      <c r="E317" s="40" t="s">
        <v>323</v>
      </c>
      <c r="F317" s="36">
        <f>F319+F318</f>
        <v>30230</v>
      </c>
      <c r="G317" s="36">
        <f t="shared" ref="G317" si="490">G319+G318</f>
        <v>0</v>
      </c>
      <c r="H317" s="36">
        <f>H319+H318+H320</f>
        <v>30230</v>
      </c>
      <c r="I317" s="36">
        <f t="shared" ref="I317:AB317" si="491">I319+I318+I320</f>
        <v>15</v>
      </c>
      <c r="J317" s="36">
        <f t="shared" si="491"/>
        <v>0</v>
      </c>
      <c r="K317" s="36">
        <f t="shared" si="491"/>
        <v>30245</v>
      </c>
      <c r="L317" s="36">
        <f t="shared" si="491"/>
        <v>0</v>
      </c>
      <c r="M317" s="36">
        <f t="shared" si="491"/>
        <v>0</v>
      </c>
      <c r="N317" s="36">
        <f t="shared" si="491"/>
        <v>30245</v>
      </c>
      <c r="O317" s="36">
        <f t="shared" ref="O317:P317" si="492">O319+O318+O320</f>
        <v>0</v>
      </c>
      <c r="P317" s="253">
        <f t="shared" si="492"/>
        <v>30245</v>
      </c>
      <c r="Q317" s="36">
        <f t="shared" si="491"/>
        <v>10577.8</v>
      </c>
      <c r="R317" s="36">
        <f t="shared" si="491"/>
        <v>0</v>
      </c>
      <c r="S317" s="36">
        <f t="shared" si="491"/>
        <v>10577.8</v>
      </c>
      <c r="T317" s="36">
        <f t="shared" si="491"/>
        <v>0</v>
      </c>
      <c r="U317" s="36">
        <f t="shared" si="491"/>
        <v>10577.8</v>
      </c>
      <c r="V317" s="36">
        <f t="shared" ref="V317:W317" si="493">V319+V318+V320</f>
        <v>0</v>
      </c>
      <c r="W317" s="36">
        <f t="shared" si="493"/>
        <v>10577.8</v>
      </c>
      <c r="X317" s="36">
        <f t="shared" si="491"/>
        <v>10577.8</v>
      </c>
      <c r="Y317" s="36">
        <f t="shared" si="491"/>
        <v>0</v>
      </c>
      <c r="Z317" s="36">
        <f t="shared" si="491"/>
        <v>10577.8</v>
      </c>
      <c r="AA317" s="36">
        <f t="shared" si="491"/>
        <v>0</v>
      </c>
      <c r="AB317" s="36">
        <f t="shared" si="491"/>
        <v>10577.8</v>
      </c>
      <c r="AC317" s="36">
        <f t="shared" ref="AC317:AD317" si="494">AC319+AC318+AC320</f>
        <v>0</v>
      </c>
      <c r="AD317" s="36">
        <f t="shared" si="494"/>
        <v>10577.8</v>
      </c>
    </row>
    <row r="318" spans="1:31" ht="15.75" outlineLevel="5" x14ac:dyDescent="0.2">
      <c r="A318" s="41" t="s">
        <v>354</v>
      </c>
      <c r="B318" s="41" t="s">
        <v>382</v>
      </c>
      <c r="C318" s="41" t="s">
        <v>124</v>
      </c>
      <c r="D318" s="41" t="s">
        <v>6</v>
      </c>
      <c r="E318" s="42" t="s">
        <v>7</v>
      </c>
      <c r="F318" s="32">
        <v>230</v>
      </c>
      <c r="G318" s="32"/>
      <c r="H318" s="32">
        <f t="shared" ref="H318:H319" si="495">SUM(F318:G318)</f>
        <v>230</v>
      </c>
      <c r="I318" s="32"/>
      <c r="J318" s="32"/>
      <c r="K318" s="32">
        <f t="shared" ref="K318:K320" si="496">SUM(H318:J318)</f>
        <v>230</v>
      </c>
      <c r="L318" s="32"/>
      <c r="M318" s="32"/>
      <c r="N318" s="32">
        <f t="shared" ref="N318:N320" si="497">SUM(K318:M318)</f>
        <v>230</v>
      </c>
      <c r="O318" s="32"/>
      <c r="P318" s="252">
        <f>SUM(N318:O318)</f>
        <v>230</v>
      </c>
      <c r="Q318" s="32">
        <v>230</v>
      </c>
      <c r="R318" s="32"/>
      <c r="S318" s="32">
        <f t="shared" ref="S318:S319" si="498">SUM(Q318:R318)</f>
        <v>230</v>
      </c>
      <c r="T318" s="32"/>
      <c r="U318" s="32">
        <f t="shared" ref="U318:U319" si="499">SUM(S318:T318)</f>
        <v>230</v>
      </c>
      <c r="V318" s="32"/>
      <c r="W318" s="32">
        <f t="shared" ref="W318:W319" si="500">SUM(U318:V318)</f>
        <v>230</v>
      </c>
      <c r="X318" s="32">
        <v>230</v>
      </c>
      <c r="Y318" s="32"/>
      <c r="Z318" s="32">
        <f t="shared" ref="Z318:Z319" si="501">SUM(X318:Y318)</f>
        <v>230</v>
      </c>
      <c r="AA318" s="32"/>
      <c r="AB318" s="32">
        <f t="shared" ref="AB318:AB319" si="502">SUM(Z318:AA318)</f>
        <v>230</v>
      </c>
      <c r="AC318" s="32"/>
      <c r="AD318" s="32">
        <f t="shared" ref="AD318:AD319" si="503">SUM(AB318:AC318)</f>
        <v>230</v>
      </c>
    </row>
    <row r="319" spans="1:31" ht="15.75" outlineLevel="7" x14ac:dyDescent="0.2">
      <c r="A319" s="41" t="s">
        <v>354</v>
      </c>
      <c r="B319" s="41" t="s">
        <v>382</v>
      </c>
      <c r="C319" s="41" t="s">
        <v>124</v>
      </c>
      <c r="D319" s="41" t="s">
        <v>76</v>
      </c>
      <c r="E319" s="42" t="s">
        <v>77</v>
      </c>
      <c r="F319" s="32">
        <v>30000</v>
      </c>
      <c r="G319" s="32"/>
      <c r="H319" s="32">
        <f t="shared" si="495"/>
        <v>30000</v>
      </c>
      <c r="I319" s="32"/>
      <c r="J319" s="32"/>
      <c r="K319" s="32">
        <f t="shared" si="496"/>
        <v>30000</v>
      </c>
      <c r="L319" s="32"/>
      <c r="M319" s="32"/>
      <c r="N319" s="32">
        <f t="shared" si="497"/>
        <v>30000</v>
      </c>
      <c r="O319" s="32"/>
      <c r="P319" s="252">
        <f>SUM(N319:O319)</f>
        <v>30000</v>
      </c>
      <c r="Q319" s="32">
        <v>10347.799999999999</v>
      </c>
      <c r="R319" s="32"/>
      <c r="S319" s="32">
        <f t="shared" si="498"/>
        <v>10347.799999999999</v>
      </c>
      <c r="T319" s="32"/>
      <c r="U319" s="32">
        <f t="shared" si="499"/>
        <v>10347.799999999999</v>
      </c>
      <c r="V319" s="32"/>
      <c r="W319" s="32">
        <f t="shared" si="500"/>
        <v>10347.799999999999</v>
      </c>
      <c r="X319" s="32">
        <v>10347.799999999999</v>
      </c>
      <c r="Y319" s="32"/>
      <c r="Z319" s="32">
        <f t="shared" si="501"/>
        <v>10347.799999999999</v>
      </c>
      <c r="AA319" s="32"/>
      <c r="AB319" s="32">
        <f t="shared" si="502"/>
        <v>10347.799999999999</v>
      </c>
      <c r="AC319" s="32"/>
      <c r="AD319" s="32">
        <f t="shared" si="503"/>
        <v>10347.799999999999</v>
      </c>
    </row>
    <row r="320" spans="1:31" ht="15.75" outlineLevel="7" x14ac:dyDescent="0.2">
      <c r="A320" s="41" t="s">
        <v>354</v>
      </c>
      <c r="B320" s="41" t="s">
        <v>382</v>
      </c>
      <c r="C320" s="41" t="s">
        <v>124</v>
      </c>
      <c r="D320" s="41" t="s">
        <v>41</v>
      </c>
      <c r="E320" s="42" t="s">
        <v>42</v>
      </c>
      <c r="F320" s="32"/>
      <c r="G320" s="32"/>
      <c r="H320" s="32"/>
      <c r="I320" s="32">
        <v>15</v>
      </c>
      <c r="J320" s="32"/>
      <c r="K320" s="32">
        <f t="shared" si="496"/>
        <v>15</v>
      </c>
      <c r="L320" s="32"/>
      <c r="M320" s="32"/>
      <c r="N320" s="32">
        <f t="shared" si="497"/>
        <v>15</v>
      </c>
      <c r="O320" s="32"/>
      <c r="P320" s="252">
        <f>SUM(N320:O320)</f>
        <v>15</v>
      </c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</row>
    <row r="321" spans="1:30" ht="31.5" outlineLevel="5" x14ac:dyDescent="0.2">
      <c r="A321" s="22" t="s">
        <v>354</v>
      </c>
      <c r="B321" s="22" t="s">
        <v>382</v>
      </c>
      <c r="C321" s="22" t="s">
        <v>545</v>
      </c>
      <c r="D321" s="22"/>
      <c r="E321" s="40" t="s">
        <v>305</v>
      </c>
      <c r="F321" s="36">
        <f t="shared" ref="F321:AD321" si="504">F322</f>
        <v>246</v>
      </c>
      <c r="G321" s="36">
        <f t="shared" si="504"/>
        <v>0</v>
      </c>
      <c r="H321" s="36">
        <f t="shared" si="504"/>
        <v>246</v>
      </c>
      <c r="I321" s="36">
        <f t="shared" si="504"/>
        <v>0</v>
      </c>
      <c r="J321" s="36">
        <f t="shared" si="504"/>
        <v>0</v>
      </c>
      <c r="K321" s="36">
        <f t="shared" si="504"/>
        <v>246</v>
      </c>
      <c r="L321" s="36">
        <f t="shared" si="504"/>
        <v>0</v>
      </c>
      <c r="M321" s="36">
        <f t="shared" si="504"/>
        <v>0</v>
      </c>
      <c r="N321" s="36">
        <f t="shared" si="504"/>
        <v>246</v>
      </c>
      <c r="O321" s="36">
        <f t="shared" si="504"/>
        <v>0</v>
      </c>
      <c r="P321" s="253">
        <f t="shared" si="504"/>
        <v>246</v>
      </c>
      <c r="Q321" s="36">
        <f t="shared" si="504"/>
        <v>246</v>
      </c>
      <c r="R321" s="36">
        <f t="shared" si="504"/>
        <v>0</v>
      </c>
      <c r="S321" s="36">
        <f t="shared" si="504"/>
        <v>246</v>
      </c>
      <c r="T321" s="36">
        <f t="shared" si="504"/>
        <v>0</v>
      </c>
      <c r="U321" s="36">
        <f t="shared" si="504"/>
        <v>246</v>
      </c>
      <c r="V321" s="36">
        <f t="shared" si="504"/>
        <v>0</v>
      </c>
      <c r="W321" s="36">
        <f t="shared" si="504"/>
        <v>246</v>
      </c>
      <c r="X321" s="36">
        <f t="shared" si="504"/>
        <v>246</v>
      </c>
      <c r="Y321" s="36">
        <f t="shared" si="504"/>
        <v>0</v>
      </c>
      <c r="Z321" s="36">
        <f t="shared" si="504"/>
        <v>246</v>
      </c>
      <c r="AA321" s="36">
        <f t="shared" si="504"/>
        <v>0</v>
      </c>
      <c r="AB321" s="36">
        <f t="shared" si="504"/>
        <v>246</v>
      </c>
      <c r="AC321" s="36">
        <f t="shared" si="504"/>
        <v>0</v>
      </c>
      <c r="AD321" s="36">
        <f t="shared" si="504"/>
        <v>246</v>
      </c>
    </row>
    <row r="322" spans="1:30" ht="15.75" outlineLevel="7" x14ac:dyDescent="0.2">
      <c r="A322" s="41" t="s">
        <v>354</v>
      </c>
      <c r="B322" s="41" t="s">
        <v>382</v>
      </c>
      <c r="C322" s="41" t="s">
        <v>545</v>
      </c>
      <c r="D322" s="41" t="s">
        <v>41</v>
      </c>
      <c r="E322" s="42" t="s">
        <v>42</v>
      </c>
      <c r="F322" s="32">
        <v>246</v>
      </c>
      <c r="G322" s="32"/>
      <c r="H322" s="32">
        <f>SUM(F322:G322)</f>
        <v>246</v>
      </c>
      <c r="I322" s="32"/>
      <c r="J322" s="32"/>
      <c r="K322" s="32">
        <f>SUM(H322:J322)</f>
        <v>246</v>
      </c>
      <c r="L322" s="32"/>
      <c r="M322" s="32"/>
      <c r="N322" s="32">
        <f>SUM(K322:M322)</f>
        <v>246</v>
      </c>
      <c r="O322" s="32"/>
      <c r="P322" s="252">
        <f>SUM(N322:O322)</f>
        <v>246</v>
      </c>
      <c r="Q322" s="34">
        <v>246</v>
      </c>
      <c r="R322" s="32"/>
      <c r="S322" s="32">
        <f>SUM(Q322:R322)</f>
        <v>246</v>
      </c>
      <c r="T322" s="32"/>
      <c r="U322" s="32">
        <f>SUM(S322:T322)</f>
        <v>246</v>
      </c>
      <c r="V322" s="32"/>
      <c r="W322" s="32">
        <f>SUM(U322:V322)</f>
        <v>246</v>
      </c>
      <c r="X322" s="34">
        <v>246</v>
      </c>
      <c r="Y322" s="32"/>
      <c r="Z322" s="32">
        <f>SUM(X322:Y322)</f>
        <v>246</v>
      </c>
      <c r="AA322" s="32"/>
      <c r="AB322" s="32">
        <f>SUM(Z322:AA322)</f>
        <v>246</v>
      </c>
      <c r="AC322" s="32"/>
      <c r="AD322" s="32">
        <f>SUM(AB322:AC322)</f>
        <v>246</v>
      </c>
    </row>
    <row r="323" spans="1:30" ht="31.5" outlineLevel="7" x14ac:dyDescent="0.2">
      <c r="A323" s="22" t="s">
        <v>354</v>
      </c>
      <c r="B323" s="22" t="s">
        <v>382</v>
      </c>
      <c r="C323" s="22" t="s">
        <v>481</v>
      </c>
      <c r="D323" s="22"/>
      <c r="E323" s="40" t="s">
        <v>626</v>
      </c>
      <c r="F323" s="36">
        <f>F324</f>
        <v>18800</v>
      </c>
      <c r="G323" s="36">
        <f t="shared" ref="G323:AD323" si="505">G324</f>
        <v>-8.3299999999999999E-2</v>
      </c>
      <c r="H323" s="36">
        <f t="shared" si="505"/>
        <v>18799.916700000002</v>
      </c>
      <c r="I323" s="36">
        <f t="shared" si="505"/>
        <v>0</v>
      </c>
      <c r="J323" s="36">
        <f t="shared" si="505"/>
        <v>0</v>
      </c>
      <c r="K323" s="36">
        <f t="shared" si="505"/>
        <v>18799.916700000002</v>
      </c>
      <c r="L323" s="36">
        <f t="shared" si="505"/>
        <v>0</v>
      </c>
      <c r="M323" s="36">
        <f t="shared" si="505"/>
        <v>0</v>
      </c>
      <c r="N323" s="36">
        <f t="shared" si="505"/>
        <v>18799.916700000002</v>
      </c>
      <c r="O323" s="36">
        <f t="shared" si="505"/>
        <v>0</v>
      </c>
      <c r="P323" s="253">
        <f t="shared" si="505"/>
        <v>18799.916700000002</v>
      </c>
      <c r="Q323" s="36">
        <f t="shared" si="505"/>
        <v>18800</v>
      </c>
      <c r="R323" s="36">
        <f t="shared" si="505"/>
        <v>2943.8390199999999</v>
      </c>
      <c r="S323" s="36">
        <f t="shared" si="505"/>
        <v>21743.839019999999</v>
      </c>
      <c r="T323" s="36">
        <f t="shared" si="505"/>
        <v>0</v>
      </c>
      <c r="U323" s="36">
        <f t="shared" si="505"/>
        <v>21743.839019999999</v>
      </c>
      <c r="V323" s="36">
        <f t="shared" si="505"/>
        <v>0</v>
      </c>
      <c r="W323" s="36">
        <f t="shared" si="505"/>
        <v>21743.839019999999</v>
      </c>
      <c r="X323" s="36">
        <f t="shared" si="505"/>
        <v>18800</v>
      </c>
      <c r="Y323" s="36">
        <f t="shared" si="505"/>
        <v>1357.1159500000001</v>
      </c>
      <c r="Z323" s="36">
        <f t="shared" si="505"/>
        <v>20157.115949999999</v>
      </c>
      <c r="AA323" s="36">
        <f t="shared" si="505"/>
        <v>0</v>
      </c>
      <c r="AB323" s="36">
        <f t="shared" si="505"/>
        <v>20157.115949999999</v>
      </c>
      <c r="AC323" s="36">
        <f t="shared" si="505"/>
        <v>0</v>
      </c>
      <c r="AD323" s="36">
        <f t="shared" si="505"/>
        <v>20157.115949999999</v>
      </c>
    </row>
    <row r="324" spans="1:30" ht="15.75" outlineLevel="7" x14ac:dyDescent="0.2">
      <c r="A324" s="41" t="s">
        <v>354</v>
      </c>
      <c r="B324" s="41" t="s">
        <v>382</v>
      </c>
      <c r="C324" s="41" t="s">
        <v>481</v>
      </c>
      <c r="D324" s="41" t="s">
        <v>41</v>
      </c>
      <c r="E324" s="42" t="s">
        <v>42</v>
      </c>
      <c r="F324" s="32">
        <v>18800</v>
      </c>
      <c r="G324" s="33">
        <v>-8.3299999999999999E-2</v>
      </c>
      <c r="H324" s="33">
        <f>SUM(F324:G324)</f>
        <v>18799.916700000002</v>
      </c>
      <c r="I324" s="33"/>
      <c r="J324" s="33"/>
      <c r="K324" s="33">
        <f>SUM(H324:J324)</f>
        <v>18799.916700000002</v>
      </c>
      <c r="L324" s="33"/>
      <c r="M324" s="33"/>
      <c r="N324" s="33">
        <f>SUM(K324:M324)</f>
        <v>18799.916700000002</v>
      </c>
      <c r="O324" s="33"/>
      <c r="P324" s="254">
        <f>SUM(N324:O324)</f>
        <v>18799.916700000002</v>
      </c>
      <c r="Q324" s="32">
        <v>18800</v>
      </c>
      <c r="R324" s="33">
        <v>2943.8390199999999</v>
      </c>
      <c r="S324" s="33">
        <f>SUM(Q324:R324)</f>
        <v>21743.839019999999</v>
      </c>
      <c r="T324" s="33"/>
      <c r="U324" s="33">
        <f>SUM(S324:T324)</f>
        <v>21743.839019999999</v>
      </c>
      <c r="V324" s="33"/>
      <c r="W324" s="33">
        <f>SUM(U324:V324)</f>
        <v>21743.839019999999</v>
      </c>
      <c r="X324" s="32">
        <v>18800</v>
      </c>
      <c r="Y324" s="33">
        <v>1357.1159500000001</v>
      </c>
      <c r="Z324" s="33">
        <f>SUM(X324:Y324)</f>
        <v>20157.115949999999</v>
      </c>
      <c r="AA324" s="33"/>
      <c r="AB324" s="33">
        <f>SUM(Z324:AA324)</f>
        <v>20157.115949999999</v>
      </c>
      <c r="AC324" s="33"/>
      <c r="AD324" s="33">
        <f>SUM(AB324:AC324)</f>
        <v>20157.115949999999</v>
      </c>
    </row>
    <row r="325" spans="1:30" ht="31.5" outlineLevel="7" x14ac:dyDescent="0.2">
      <c r="A325" s="22" t="s">
        <v>354</v>
      </c>
      <c r="B325" s="22" t="s">
        <v>382</v>
      </c>
      <c r="C325" s="22" t="s">
        <v>481</v>
      </c>
      <c r="D325" s="22"/>
      <c r="E325" s="40" t="s">
        <v>629</v>
      </c>
      <c r="F325" s="36">
        <f>F326</f>
        <v>50000</v>
      </c>
      <c r="G325" s="36">
        <f t="shared" ref="G325:AD325" si="506">G326</f>
        <v>0</v>
      </c>
      <c r="H325" s="36">
        <f t="shared" si="506"/>
        <v>50000</v>
      </c>
      <c r="I325" s="36">
        <f t="shared" si="506"/>
        <v>0</v>
      </c>
      <c r="J325" s="36">
        <f t="shared" si="506"/>
        <v>0</v>
      </c>
      <c r="K325" s="36">
        <f t="shared" si="506"/>
        <v>50000</v>
      </c>
      <c r="L325" s="36">
        <f t="shared" si="506"/>
        <v>0</v>
      </c>
      <c r="M325" s="36">
        <f t="shared" si="506"/>
        <v>0</v>
      </c>
      <c r="N325" s="36">
        <f t="shared" si="506"/>
        <v>50000</v>
      </c>
      <c r="O325" s="36">
        <f t="shared" si="506"/>
        <v>0</v>
      </c>
      <c r="P325" s="253">
        <f t="shared" si="506"/>
        <v>50000</v>
      </c>
      <c r="Q325" s="36">
        <f t="shared" si="506"/>
        <v>50000</v>
      </c>
      <c r="R325" s="36">
        <f t="shared" si="506"/>
        <v>0</v>
      </c>
      <c r="S325" s="36">
        <f t="shared" si="506"/>
        <v>50000</v>
      </c>
      <c r="T325" s="36">
        <f t="shared" si="506"/>
        <v>0</v>
      </c>
      <c r="U325" s="36">
        <f t="shared" si="506"/>
        <v>50000</v>
      </c>
      <c r="V325" s="36">
        <f t="shared" si="506"/>
        <v>0</v>
      </c>
      <c r="W325" s="36">
        <f t="shared" si="506"/>
        <v>50000</v>
      </c>
      <c r="X325" s="36">
        <f t="shared" si="506"/>
        <v>50000</v>
      </c>
      <c r="Y325" s="36">
        <f t="shared" si="506"/>
        <v>0</v>
      </c>
      <c r="Z325" s="36">
        <f t="shared" si="506"/>
        <v>50000</v>
      </c>
      <c r="AA325" s="36">
        <f t="shared" si="506"/>
        <v>0</v>
      </c>
      <c r="AB325" s="36">
        <f t="shared" si="506"/>
        <v>50000</v>
      </c>
      <c r="AC325" s="36">
        <f t="shared" si="506"/>
        <v>0</v>
      </c>
      <c r="AD325" s="36">
        <f t="shared" si="506"/>
        <v>50000</v>
      </c>
    </row>
    <row r="326" spans="1:30" ht="15.75" outlineLevel="7" x14ac:dyDescent="0.2">
      <c r="A326" s="41" t="s">
        <v>354</v>
      </c>
      <c r="B326" s="41" t="s">
        <v>382</v>
      </c>
      <c r="C326" s="41" t="s">
        <v>481</v>
      </c>
      <c r="D326" s="41" t="s">
        <v>41</v>
      </c>
      <c r="E326" s="42" t="s">
        <v>42</v>
      </c>
      <c r="F326" s="32">
        <v>50000</v>
      </c>
      <c r="G326" s="32"/>
      <c r="H326" s="32">
        <f>SUM(F326:G326)</f>
        <v>50000</v>
      </c>
      <c r="I326" s="32"/>
      <c r="J326" s="32"/>
      <c r="K326" s="32">
        <f>SUM(H326:J326)</f>
        <v>50000</v>
      </c>
      <c r="L326" s="32"/>
      <c r="M326" s="32"/>
      <c r="N326" s="32">
        <f>SUM(K326:M326)</f>
        <v>50000</v>
      </c>
      <c r="O326" s="32"/>
      <c r="P326" s="252">
        <f>SUM(N326:O326)</f>
        <v>50000</v>
      </c>
      <c r="Q326" s="32">
        <v>50000</v>
      </c>
      <c r="R326" s="32"/>
      <c r="S326" s="32">
        <f>SUM(Q326:R326)</f>
        <v>50000</v>
      </c>
      <c r="T326" s="32"/>
      <c r="U326" s="32">
        <f>SUM(S326:T326)</f>
        <v>50000</v>
      </c>
      <c r="V326" s="32"/>
      <c r="W326" s="32">
        <f>SUM(U326:V326)</f>
        <v>50000</v>
      </c>
      <c r="X326" s="32">
        <v>50000</v>
      </c>
      <c r="Y326" s="32"/>
      <c r="Z326" s="32">
        <f>SUM(X326:Y326)</f>
        <v>50000</v>
      </c>
      <c r="AA326" s="32"/>
      <c r="AB326" s="32">
        <f>SUM(Z326:AA326)</f>
        <v>50000</v>
      </c>
      <c r="AC326" s="32"/>
      <c r="AD326" s="32">
        <f>SUM(AB326:AC326)</f>
        <v>50000</v>
      </c>
    </row>
    <row r="327" spans="1:30" ht="15.75" outlineLevel="1" x14ac:dyDescent="0.2">
      <c r="A327" s="22" t="s">
        <v>354</v>
      </c>
      <c r="B327" s="22" t="s">
        <v>384</v>
      </c>
      <c r="C327" s="22"/>
      <c r="D327" s="22"/>
      <c r="E327" s="40" t="s">
        <v>385</v>
      </c>
      <c r="F327" s="36">
        <f t="shared" ref="F327:AC328" si="507">F328</f>
        <v>13500</v>
      </c>
      <c r="G327" s="36">
        <f t="shared" si="507"/>
        <v>0</v>
      </c>
      <c r="H327" s="36">
        <f t="shared" si="507"/>
        <v>13500</v>
      </c>
      <c r="I327" s="36">
        <f t="shared" si="507"/>
        <v>3931.3083200000001</v>
      </c>
      <c r="J327" s="36">
        <f t="shared" si="507"/>
        <v>997.38135</v>
      </c>
      <c r="K327" s="36">
        <f t="shared" si="507"/>
        <v>18428.68967</v>
      </c>
      <c r="L327" s="36">
        <f t="shared" si="507"/>
        <v>3536.9859999999999</v>
      </c>
      <c r="M327" s="36">
        <f t="shared" si="507"/>
        <v>9306.8010400000003</v>
      </c>
      <c r="N327" s="36">
        <f t="shared" si="507"/>
        <v>31272.476709999999</v>
      </c>
      <c r="O327" s="36">
        <f t="shared" si="507"/>
        <v>0</v>
      </c>
      <c r="P327" s="253">
        <f t="shared" si="507"/>
        <v>31272.476709999999</v>
      </c>
      <c r="Q327" s="36">
        <f t="shared" si="507"/>
        <v>13500</v>
      </c>
      <c r="R327" s="36">
        <f t="shared" si="507"/>
        <v>0</v>
      </c>
      <c r="S327" s="36">
        <f t="shared" si="507"/>
        <v>13500</v>
      </c>
      <c r="T327" s="36">
        <f t="shared" si="507"/>
        <v>0</v>
      </c>
      <c r="U327" s="36">
        <f t="shared" si="507"/>
        <v>13500</v>
      </c>
      <c r="V327" s="36">
        <f t="shared" si="507"/>
        <v>0</v>
      </c>
      <c r="W327" s="36">
        <f t="shared" si="507"/>
        <v>13500</v>
      </c>
      <c r="X327" s="36">
        <f t="shared" si="507"/>
        <v>13500</v>
      </c>
      <c r="Y327" s="36">
        <f t="shared" si="507"/>
        <v>0</v>
      </c>
      <c r="Z327" s="36">
        <f t="shared" si="507"/>
        <v>13500</v>
      </c>
      <c r="AA327" s="36">
        <f t="shared" si="507"/>
        <v>0</v>
      </c>
      <c r="AB327" s="36">
        <f t="shared" si="507"/>
        <v>13500</v>
      </c>
      <c r="AC327" s="36">
        <f t="shared" si="507"/>
        <v>0</v>
      </c>
      <c r="AD327" s="36">
        <f t="shared" ref="AC327:AD328" si="508">AD328</f>
        <v>13500</v>
      </c>
    </row>
    <row r="328" spans="1:30" ht="15.75" customHeight="1" outlineLevel="2" x14ac:dyDescent="0.2">
      <c r="A328" s="22" t="s">
        <v>354</v>
      </c>
      <c r="B328" s="22" t="s">
        <v>384</v>
      </c>
      <c r="C328" s="22" t="s">
        <v>93</v>
      </c>
      <c r="D328" s="22"/>
      <c r="E328" s="40" t="s">
        <v>652</v>
      </c>
      <c r="F328" s="36">
        <f t="shared" si="507"/>
        <v>13500</v>
      </c>
      <c r="G328" s="36">
        <f t="shared" si="507"/>
        <v>0</v>
      </c>
      <c r="H328" s="36">
        <f t="shared" si="507"/>
        <v>13500</v>
      </c>
      <c r="I328" s="36">
        <f t="shared" si="507"/>
        <v>3931.3083200000001</v>
      </c>
      <c r="J328" s="36">
        <f t="shared" si="507"/>
        <v>997.38135</v>
      </c>
      <c r="K328" s="36">
        <f t="shared" si="507"/>
        <v>18428.68967</v>
      </c>
      <c r="L328" s="36">
        <f t="shared" si="507"/>
        <v>3536.9859999999999</v>
      </c>
      <c r="M328" s="36">
        <f t="shared" si="507"/>
        <v>9306.8010400000003</v>
      </c>
      <c r="N328" s="36">
        <f t="shared" si="507"/>
        <v>31272.476709999999</v>
      </c>
      <c r="O328" s="36">
        <f t="shared" si="507"/>
        <v>0</v>
      </c>
      <c r="P328" s="253">
        <f t="shared" si="507"/>
        <v>31272.476709999999</v>
      </c>
      <c r="Q328" s="36">
        <f t="shared" si="507"/>
        <v>13500</v>
      </c>
      <c r="R328" s="36">
        <f t="shared" si="507"/>
        <v>0</v>
      </c>
      <c r="S328" s="36">
        <f t="shared" si="507"/>
        <v>13500</v>
      </c>
      <c r="T328" s="36">
        <f t="shared" si="507"/>
        <v>0</v>
      </c>
      <c r="U328" s="36">
        <f t="shared" si="507"/>
        <v>13500</v>
      </c>
      <c r="V328" s="36">
        <f t="shared" si="507"/>
        <v>0</v>
      </c>
      <c r="W328" s="36">
        <f t="shared" si="507"/>
        <v>13500</v>
      </c>
      <c r="X328" s="36">
        <f t="shared" si="507"/>
        <v>13500</v>
      </c>
      <c r="Y328" s="36">
        <f t="shared" si="507"/>
        <v>0</v>
      </c>
      <c r="Z328" s="36">
        <f t="shared" si="507"/>
        <v>13500</v>
      </c>
      <c r="AA328" s="36">
        <f t="shared" si="507"/>
        <v>0</v>
      </c>
      <c r="AB328" s="36">
        <f t="shared" si="507"/>
        <v>13500</v>
      </c>
      <c r="AC328" s="36">
        <f t="shared" si="508"/>
        <v>0</v>
      </c>
      <c r="AD328" s="36">
        <f t="shared" si="508"/>
        <v>13500</v>
      </c>
    </row>
    <row r="329" spans="1:30" ht="31.5" outlineLevel="3" x14ac:dyDescent="0.2">
      <c r="A329" s="22" t="s">
        <v>354</v>
      </c>
      <c r="B329" s="22" t="s">
        <v>384</v>
      </c>
      <c r="C329" s="22" t="s">
        <v>125</v>
      </c>
      <c r="D329" s="22"/>
      <c r="E329" s="40" t="s">
        <v>657</v>
      </c>
      <c r="F329" s="36">
        <f>F330+F336</f>
        <v>13500</v>
      </c>
      <c r="G329" s="36">
        <f t="shared" ref="G329:J329" si="509">G330+G336</f>
        <v>0</v>
      </c>
      <c r="H329" s="36">
        <f t="shared" si="509"/>
        <v>13500</v>
      </c>
      <c r="I329" s="36">
        <f t="shared" si="509"/>
        <v>3931.3083200000001</v>
      </c>
      <c r="J329" s="36">
        <f t="shared" si="509"/>
        <v>997.38135</v>
      </c>
      <c r="K329" s="36">
        <f>K330+K336+K340</f>
        <v>18428.68967</v>
      </c>
      <c r="L329" s="36">
        <f t="shared" ref="L329:N329" si="510">L330+L336+L340</f>
        <v>3536.9859999999999</v>
      </c>
      <c r="M329" s="36">
        <f t="shared" si="510"/>
        <v>9306.8010400000003</v>
      </c>
      <c r="N329" s="36">
        <f t="shared" si="510"/>
        <v>31272.476709999999</v>
      </c>
      <c r="O329" s="36">
        <f t="shared" ref="O329:P329" si="511">O330+O336+O340</f>
        <v>0</v>
      </c>
      <c r="P329" s="253">
        <f t="shared" si="511"/>
        <v>31272.476709999999</v>
      </c>
      <c r="Q329" s="36">
        <f t="shared" ref="Q329:AB329" si="512">Q330+Q336</f>
        <v>13500</v>
      </c>
      <c r="R329" s="36">
        <f t="shared" si="512"/>
        <v>0</v>
      </c>
      <c r="S329" s="36">
        <f t="shared" si="512"/>
        <v>13500</v>
      </c>
      <c r="T329" s="36">
        <f t="shared" si="512"/>
        <v>0</v>
      </c>
      <c r="U329" s="36">
        <f t="shared" si="512"/>
        <v>13500</v>
      </c>
      <c r="V329" s="36">
        <f t="shared" ref="V329:W329" si="513">V330+V336</f>
        <v>0</v>
      </c>
      <c r="W329" s="36">
        <f t="shared" si="513"/>
        <v>13500</v>
      </c>
      <c r="X329" s="36">
        <f t="shared" si="512"/>
        <v>13500</v>
      </c>
      <c r="Y329" s="36">
        <f t="shared" si="512"/>
        <v>0</v>
      </c>
      <c r="Z329" s="36">
        <f t="shared" si="512"/>
        <v>13500</v>
      </c>
      <c r="AA329" s="36">
        <f t="shared" si="512"/>
        <v>0</v>
      </c>
      <c r="AB329" s="36">
        <f t="shared" si="512"/>
        <v>13500</v>
      </c>
      <c r="AC329" s="36">
        <f t="shared" ref="AC329:AD329" si="514">AC330+AC336</f>
        <v>0</v>
      </c>
      <c r="AD329" s="36">
        <f t="shared" si="514"/>
        <v>13500</v>
      </c>
    </row>
    <row r="330" spans="1:30" ht="31.5" outlineLevel="4" x14ac:dyDescent="0.2">
      <c r="A330" s="22" t="s">
        <v>354</v>
      </c>
      <c r="B330" s="22" t="s">
        <v>384</v>
      </c>
      <c r="C330" s="22" t="s">
        <v>126</v>
      </c>
      <c r="D330" s="22"/>
      <c r="E330" s="40" t="s">
        <v>127</v>
      </c>
      <c r="F330" s="36">
        <f>F331</f>
        <v>10000</v>
      </c>
      <c r="G330" s="36">
        <f t="shared" ref="G330" si="515">G331</f>
        <v>0</v>
      </c>
      <c r="H330" s="36">
        <f>H331+H334</f>
        <v>10000</v>
      </c>
      <c r="I330" s="36">
        <f t="shared" ref="I330:AB330" si="516">I331+I334</f>
        <v>3431.3083200000001</v>
      </c>
      <c r="J330" s="36">
        <f t="shared" si="516"/>
        <v>997.38135</v>
      </c>
      <c r="K330" s="36">
        <f t="shared" si="516"/>
        <v>14428.68967</v>
      </c>
      <c r="L330" s="36">
        <f t="shared" si="516"/>
        <v>0</v>
      </c>
      <c r="M330" s="36">
        <f t="shared" si="516"/>
        <v>500</v>
      </c>
      <c r="N330" s="36">
        <f t="shared" si="516"/>
        <v>14928.68967</v>
      </c>
      <c r="O330" s="36">
        <f t="shared" ref="O330:P330" si="517">O331+O334</f>
        <v>0</v>
      </c>
      <c r="P330" s="253">
        <f t="shared" si="517"/>
        <v>14928.68967</v>
      </c>
      <c r="Q330" s="36">
        <f t="shared" si="516"/>
        <v>10000</v>
      </c>
      <c r="R330" s="36">
        <f t="shared" si="516"/>
        <v>0</v>
      </c>
      <c r="S330" s="36">
        <f t="shared" si="516"/>
        <v>10000</v>
      </c>
      <c r="T330" s="36">
        <f t="shared" si="516"/>
        <v>0</v>
      </c>
      <c r="U330" s="36">
        <f t="shared" si="516"/>
        <v>10000</v>
      </c>
      <c r="V330" s="36">
        <f t="shared" ref="V330:W330" si="518">V331+V334</f>
        <v>0</v>
      </c>
      <c r="W330" s="36">
        <f t="shared" si="518"/>
        <v>10000</v>
      </c>
      <c r="X330" s="36">
        <f t="shared" si="516"/>
        <v>10000</v>
      </c>
      <c r="Y330" s="36">
        <f t="shared" si="516"/>
        <v>0</v>
      </c>
      <c r="Z330" s="36">
        <f t="shared" si="516"/>
        <v>10000</v>
      </c>
      <c r="AA330" s="36">
        <f t="shared" si="516"/>
        <v>0</v>
      </c>
      <c r="AB330" s="36">
        <f t="shared" si="516"/>
        <v>10000</v>
      </c>
      <c r="AC330" s="36">
        <f t="shared" ref="AC330:AD330" si="519">AC331+AC334</f>
        <v>0</v>
      </c>
      <c r="AD330" s="36">
        <f t="shared" si="519"/>
        <v>10000</v>
      </c>
    </row>
    <row r="331" spans="1:30" ht="47.25" outlineLevel="5" x14ac:dyDescent="0.2">
      <c r="A331" s="22" t="s">
        <v>354</v>
      </c>
      <c r="B331" s="22" t="s">
        <v>384</v>
      </c>
      <c r="C331" s="22" t="s">
        <v>128</v>
      </c>
      <c r="D331" s="22"/>
      <c r="E331" s="40" t="s">
        <v>129</v>
      </c>
      <c r="F331" s="36">
        <f>F333+F332</f>
        <v>10000</v>
      </c>
      <c r="G331" s="36">
        <f t="shared" ref="G331:N331" si="520">G333+G332</f>
        <v>0</v>
      </c>
      <c r="H331" s="36">
        <f t="shared" si="520"/>
        <v>10000</v>
      </c>
      <c r="I331" s="36">
        <f t="shared" si="520"/>
        <v>0</v>
      </c>
      <c r="J331" s="36">
        <f t="shared" si="520"/>
        <v>0</v>
      </c>
      <c r="K331" s="36">
        <f t="shared" si="520"/>
        <v>10000</v>
      </c>
      <c r="L331" s="36">
        <f t="shared" si="520"/>
        <v>0</v>
      </c>
      <c r="M331" s="36">
        <f t="shared" si="520"/>
        <v>0</v>
      </c>
      <c r="N331" s="36">
        <f t="shared" si="520"/>
        <v>10000</v>
      </c>
      <c r="O331" s="36">
        <f t="shared" ref="O331:P331" si="521">O333+O332</f>
        <v>0</v>
      </c>
      <c r="P331" s="253">
        <f t="shared" si="521"/>
        <v>10000</v>
      </c>
      <c r="Q331" s="36">
        <f>Q333+Q332</f>
        <v>10000</v>
      </c>
      <c r="R331" s="36">
        <f t="shared" ref="R331:U331" si="522">R333+R332</f>
        <v>0</v>
      </c>
      <c r="S331" s="36">
        <f t="shared" si="522"/>
        <v>10000</v>
      </c>
      <c r="T331" s="36">
        <f t="shared" si="522"/>
        <v>0</v>
      </c>
      <c r="U331" s="36">
        <f t="shared" si="522"/>
        <v>10000</v>
      </c>
      <c r="V331" s="36">
        <f t="shared" ref="V331:W331" si="523">V333+V332</f>
        <v>0</v>
      </c>
      <c r="W331" s="36">
        <f t="shared" si="523"/>
        <v>10000</v>
      </c>
      <c r="X331" s="36">
        <f>X333+X332</f>
        <v>10000</v>
      </c>
      <c r="Y331" s="36">
        <f t="shared" ref="Y331:AB331" si="524">Y333+Y332</f>
        <v>0</v>
      </c>
      <c r="Z331" s="36">
        <f t="shared" si="524"/>
        <v>10000</v>
      </c>
      <c r="AA331" s="36">
        <f t="shared" si="524"/>
        <v>0</v>
      </c>
      <c r="AB331" s="36">
        <f t="shared" si="524"/>
        <v>10000</v>
      </c>
      <c r="AC331" s="36">
        <f t="shared" ref="AC331:AD331" si="525">AC333+AC332</f>
        <v>0</v>
      </c>
      <c r="AD331" s="36">
        <f t="shared" si="525"/>
        <v>10000</v>
      </c>
    </row>
    <row r="332" spans="1:30" ht="15.75" outlineLevel="5" x14ac:dyDescent="0.2">
      <c r="A332" s="41" t="s">
        <v>354</v>
      </c>
      <c r="B332" s="41" t="s">
        <v>384</v>
      </c>
      <c r="C332" s="41" t="s">
        <v>128</v>
      </c>
      <c r="D332" s="41" t="s">
        <v>6</v>
      </c>
      <c r="E332" s="42" t="s">
        <v>7</v>
      </c>
      <c r="F332" s="32">
        <v>4000</v>
      </c>
      <c r="G332" s="32"/>
      <c r="H332" s="32">
        <f t="shared" ref="H332:H333" si="526">SUM(F332:G332)</f>
        <v>4000</v>
      </c>
      <c r="I332" s="32"/>
      <c r="J332" s="32"/>
      <c r="K332" s="32">
        <f t="shared" ref="K332:K333" si="527">SUM(H332:J332)</f>
        <v>4000</v>
      </c>
      <c r="L332" s="32"/>
      <c r="M332" s="32"/>
      <c r="N332" s="32">
        <f t="shared" ref="N332:N333" si="528">SUM(K332:M332)</f>
        <v>4000</v>
      </c>
      <c r="O332" s="32"/>
      <c r="P332" s="252">
        <f>SUM(N332:O332)</f>
        <v>4000</v>
      </c>
      <c r="Q332" s="34">
        <v>4000</v>
      </c>
      <c r="R332" s="32"/>
      <c r="S332" s="32">
        <f t="shared" ref="S332:S333" si="529">SUM(Q332:R332)</f>
        <v>4000</v>
      </c>
      <c r="T332" s="32"/>
      <c r="U332" s="32">
        <f t="shared" ref="U332:U333" si="530">SUM(S332:T332)</f>
        <v>4000</v>
      </c>
      <c r="V332" s="32"/>
      <c r="W332" s="32">
        <f t="shared" ref="W332:W333" si="531">SUM(U332:V332)</f>
        <v>4000</v>
      </c>
      <c r="X332" s="34">
        <v>4000</v>
      </c>
      <c r="Y332" s="32"/>
      <c r="Z332" s="32">
        <f t="shared" ref="Z332:Z333" si="532">SUM(X332:Y332)</f>
        <v>4000</v>
      </c>
      <c r="AA332" s="32"/>
      <c r="AB332" s="32">
        <f t="shared" ref="AB332:AB333" si="533">SUM(Z332:AA332)</f>
        <v>4000</v>
      </c>
      <c r="AC332" s="32"/>
      <c r="AD332" s="32">
        <f t="shared" ref="AD332:AD333" si="534">SUM(AB332:AC332)</f>
        <v>4000</v>
      </c>
    </row>
    <row r="333" spans="1:30" ht="15.75" outlineLevel="7" x14ac:dyDescent="0.2">
      <c r="A333" s="41" t="s">
        <v>354</v>
      </c>
      <c r="B333" s="41" t="s">
        <v>384</v>
      </c>
      <c r="C333" s="41" t="s">
        <v>128</v>
      </c>
      <c r="D333" s="41" t="s">
        <v>14</v>
      </c>
      <c r="E333" s="42" t="s">
        <v>15</v>
      </c>
      <c r="F333" s="32">
        <v>6000</v>
      </c>
      <c r="G333" s="32"/>
      <c r="H333" s="32">
        <f t="shared" si="526"/>
        <v>6000</v>
      </c>
      <c r="I333" s="32"/>
      <c r="J333" s="32"/>
      <c r="K333" s="32">
        <f t="shared" si="527"/>
        <v>6000</v>
      </c>
      <c r="L333" s="32"/>
      <c r="M333" s="32"/>
      <c r="N333" s="32">
        <f t="shared" si="528"/>
        <v>6000</v>
      </c>
      <c r="O333" s="32"/>
      <c r="P333" s="252">
        <f>SUM(N333:O333)</f>
        <v>6000</v>
      </c>
      <c r="Q333" s="32">
        <v>6000</v>
      </c>
      <c r="R333" s="32"/>
      <c r="S333" s="32">
        <f t="shared" si="529"/>
        <v>6000</v>
      </c>
      <c r="T333" s="32"/>
      <c r="U333" s="32">
        <f t="shared" si="530"/>
        <v>6000</v>
      </c>
      <c r="V333" s="32"/>
      <c r="W333" s="32">
        <f t="shared" si="531"/>
        <v>6000</v>
      </c>
      <c r="X333" s="32">
        <v>6000</v>
      </c>
      <c r="Y333" s="32"/>
      <c r="Z333" s="32">
        <f t="shared" si="532"/>
        <v>6000</v>
      </c>
      <c r="AA333" s="32"/>
      <c r="AB333" s="32">
        <f t="shared" si="533"/>
        <v>6000</v>
      </c>
      <c r="AC333" s="32"/>
      <c r="AD333" s="32">
        <f t="shared" si="534"/>
        <v>6000</v>
      </c>
    </row>
    <row r="334" spans="1:30" s="82" customFormat="1" ht="15.75" outlineLevel="7" x14ac:dyDescent="0.2">
      <c r="A334" s="22" t="s">
        <v>354</v>
      </c>
      <c r="B334" s="22" t="s">
        <v>384</v>
      </c>
      <c r="C334" s="22" t="s">
        <v>725</v>
      </c>
      <c r="D334" s="22"/>
      <c r="E334" s="40" t="s">
        <v>726</v>
      </c>
      <c r="F334" s="36"/>
      <c r="G334" s="36"/>
      <c r="H334" s="36">
        <f t="shared" ref="G334:Z336" si="535">H335</f>
        <v>0</v>
      </c>
      <c r="I334" s="36">
        <f t="shared" si="535"/>
        <v>3431.3083200000001</v>
      </c>
      <c r="J334" s="36">
        <f>J335</f>
        <v>997.38135</v>
      </c>
      <c r="K334" s="36">
        <f t="shared" si="535"/>
        <v>4428.6896699999998</v>
      </c>
      <c r="L334" s="36">
        <f t="shared" si="535"/>
        <v>0</v>
      </c>
      <c r="M334" s="36">
        <f>M335</f>
        <v>500</v>
      </c>
      <c r="N334" s="36">
        <f t="shared" si="535"/>
        <v>4928.6896699999998</v>
      </c>
      <c r="O334" s="36">
        <f>O335</f>
        <v>0</v>
      </c>
      <c r="P334" s="253">
        <f t="shared" si="535"/>
        <v>4928.6896699999998</v>
      </c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</row>
    <row r="335" spans="1:30" ht="15.75" outlineLevel="7" x14ac:dyDescent="0.2">
      <c r="A335" s="41" t="s">
        <v>354</v>
      </c>
      <c r="B335" s="41" t="s">
        <v>384</v>
      </c>
      <c r="C335" s="41" t="s">
        <v>725</v>
      </c>
      <c r="D335" s="41" t="s">
        <v>41</v>
      </c>
      <c r="E335" s="42" t="s">
        <v>42</v>
      </c>
      <c r="F335" s="32"/>
      <c r="G335" s="32"/>
      <c r="H335" s="32"/>
      <c r="I335" s="32">
        <v>3431.3083200000001</v>
      </c>
      <c r="J335" s="32">
        <v>997.38135</v>
      </c>
      <c r="K335" s="32">
        <f>SUM(H335:J335)</f>
        <v>4428.6896699999998</v>
      </c>
      <c r="L335" s="32"/>
      <c r="M335" s="32">
        <v>500</v>
      </c>
      <c r="N335" s="32">
        <f>SUM(K335:M335)</f>
        <v>4928.6896699999998</v>
      </c>
      <c r="O335" s="32"/>
      <c r="P335" s="252">
        <f>SUM(N335:O335)</f>
        <v>4928.6896699999998</v>
      </c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</row>
    <row r="336" spans="1:30" ht="15.75" outlineLevel="7" x14ac:dyDescent="0.2">
      <c r="A336" s="22" t="s">
        <v>354</v>
      </c>
      <c r="B336" s="22" t="s">
        <v>384</v>
      </c>
      <c r="C336" s="22" t="s">
        <v>315</v>
      </c>
      <c r="D336" s="41"/>
      <c r="E336" s="40" t="s">
        <v>313</v>
      </c>
      <c r="F336" s="36">
        <f>F337</f>
        <v>3500</v>
      </c>
      <c r="G336" s="36">
        <f t="shared" si="535"/>
        <v>0</v>
      </c>
      <c r="H336" s="36">
        <f t="shared" si="535"/>
        <v>3500</v>
      </c>
      <c r="I336" s="36">
        <f t="shared" si="535"/>
        <v>500</v>
      </c>
      <c r="J336" s="36">
        <f t="shared" si="535"/>
        <v>0</v>
      </c>
      <c r="K336" s="36">
        <f t="shared" si="535"/>
        <v>4000</v>
      </c>
      <c r="L336" s="36">
        <f t="shared" si="535"/>
        <v>0</v>
      </c>
      <c r="M336" s="36">
        <f t="shared" si="535"/>
        <v>8806.8010400000003</v>
      </c>
      <c r="N336" s="36">
        <f t="shared" si="535"/>
        <v>12806.80104</v>
      </c>
      <c r="O336" s="36">
        <f t="shared" si="535"/>
        <v>0</v>
      </c>
      <c r="P336" s="253">
        <f t="shared" si="535"/>
        <v>12806.80104</v>
      </c>
      <c r="Q336" s="36">
        <f t="shared" si="535"/>
        <v>3500</v>
      </c>
      <c r="R336" s="36">
        <f t="shared" si="535"/>
        <v>0</v>
      </c>
      <c r="S336" s="36">
        <f t="shared" si="535"/>
        <v>3500</v>
      </c>
      <c r="T336" s="36">
        <f t="shared" si="535"/>
        <v>0</v>
      </c>
      <c r="U336" s="36">
        <f t="shared" si="535"/>
        <v>3500</v>
      </c>
      <c r="V336" s="36">
        <f t="shared" si="535"/>
        <v>0</v>
      </c>
      <c r="W336" s="36">
        <f t="shared" si="535"/>
        <v>3500</v>
      </c>
      <c r="X336" s="36">
        <f t="shared" si="535"/>
        <v>3500</v>
      </c>
      <c r="Y336" s="36">
        <f t="shared" si="535"/>
        <v>0</v>
      </c>
      <c r="Z336" s="36">
        <f t="shared" si="535"/>
        <v>3500</v>
      </c>
      <c r="AA336" s="36">
        <f t="shared" ref="AA336:AD336" si="536">AA337</f>
        <v>0</v>
      </c>
      <c r="AB336" s="36">
        <f t="shared" si="536"/>
        <v>3500</v>
      </c>
      <c r="AC336" s="36">
        <f t="shared" si="536"/>
        <v>0</v>
      </c>
      <c r="AD336" s="36">
        <f t="shared" si="536"/>
        <v>3500</v>
      </c>
    </row>
    <row r="337" spans="1:30" s="82" customFormat="1" ht="15.75" outlineLevel="7" x14ac:dyDescent="0.2">
      <c r="A337" s="22" t="s">
        <v>354</v>
      </c>
      <c r="B337" s="22" t="s">
        <v>384</v>
      </c>
      <c r="C337" s="22" t="s">
        <v>316</v>
      </c>
      <c r="D337" s="22"/>
      <c r="E337" s="40" t="s">
        <v>314</v>
      </c>
      <c r="F337" s="36">
        <f>F339</f>
        <v>3500</v>
      </c>
      <c r="G337" s="36">
        <f>G339</f>
        <v>0</v>
      </c>
      <c r="H337" s="36">
        <f>H339+H338</f>
        <v>3500</v>
      </c>
      <c r="I337" s="36">
        <f t="shared" ref="I337:AB337" si="537">I339+I338</f>
        <v>500</v>
      </c>
      <c r="J337" s="36">
        <f>J339+J338</f>
        <v>0</v>
      </c>
      <c r="K337" s="36">
        <f t="shared" si="537"/>
        <v>4000</v>
      </c>
      <c r="L337" s="36">
        <f t="shared" si="537"/>
        <v>0</v>
      </c>
      <c r="M337" s="36">
        <f>M339+M338</f>
        <v>8806.8010400000003</v>
      </c>
      <c r="N337" s="36">
        <f t="shared" ref="N337" si="538">N339+N338</f>
        <v>12806.80104</v>
      </c>
      <c r="O337" s="36">
        <f>O339+O338</f>
        <v>0</v>
      </c>
      <c r="P337" s="253">
        <f t="shared" ref="P337" si="539">P339+P338</f>
        <v>12806.80104</v>
      </c>
      <c r="Q337" s="36">
        <f t="shared" si="537"/>
        <v>3500</v>
      </c>
      <c r="R337" s="36">
        <f t="shared" si="537"/>
        <v>0</v>
      </c>
      <c r="S337" s="36">
        <f t="shared" si="537"/>
        <v>3500</v>
      </c>
      <c r="T337" s="36">
        <f t="shared" si="537"/>
        <v>0</v>
      </c>
      <c r="U337" s="36">
        <f t="shared" si="537"/>
        <v>3500</v>
      </c>
      <c r="V337" s="36">
        <f t="shared" ref="V337:W337" si="540">V339+V338</f>
        <v>0</v>
      </c>
      <c r="W337" s="36">
        <f t="shared" si="540"/>
        <v>3500</v>
      </c>
      <c r="X337" s="36">
        <f t="shared" si="537"/>
        <v>3500</v>
      </c>
      <c r="Y337" s="36">
        <f t="shared" si="537"/>
        <v>0</v>
      </c>
      <c r="Z337" s="36">
        <f t="shared" si="537"/>
        <v>3500</v>
      </c>
      <c r="AA337" s="36">
        <f t="shared" si="537"/>
        <v>0</v>
      </c>
      <c r="AB337" s="36">
        <f t="shared" si="537"/>
        <v>3500</v>
      </c>
      <c r="AC337" s="36">
        <f t="shared" ref="AC337:AD337" si="541">AC339+AC338</f>
        <v>0</v>
      </c>
      <c r="AD337" s="36">
        <f t="shared" si="541"/>
        <v>3500</v>
      </c>
    </row>
    <row r="338" spans="1:30" s="82" customFormat="1" ht="15.75" outlineLevel="7" x14ac:dyDescent="0.2">
      <c r="A338" s="41" t="s">
        <v>354</v>
      </c>
      <c r="B338" s="41" t="s">
        <v>384</v>
      </c>
      <c r="C338" s="41" t="s">
        <v>316</v>
      </c>
      <c r="D338" s="41" t="s">
        <v>41</v>
      </c>
      <c r="E338" s="42" t="s">
        <v>42</v>
      </c>
      <c r="F338" s="36"/>
      <c r="G338" s="36"/>
      <c r="H338" s="36"/>
      <c r="I338" s="32">
        <v>500</v>
      </c>
      <c r="J338" s="32"/>
      <c r="K338" s="32">
        <f>SUM(H338:J338)</f>
        <v>500</v>
      </c>
      <c r="L338" s="32"/>
      <c r="M338" s="32">
        <v>8806.8010400000003</v>
      </c>
      <c r="N338" s="32">
        <f>SUM(K338:M338)</f>
        <v>9306.8010400000003</v>
      </c>
      <c r="O338" s="32"/>
      <c r="P338" s="252">
        <f>SUM(N338:O338)</f>
        <v>9306.8010400000003</v>
      </c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</row>
    <row r="339" spans="1:30" ht="15.75" outlineLevel="7" x14ac:dyDescent="0.2">
      <c r="A339" s="41" t="s">
        <v>354</v>
      </c>
      <c r="B339" s="41" t="s">
        <v>384</v>
      </c>
      <c r="C339" s="41" t="s">
        <v>316</v>
      </c>
      <c r="D339" s="41" t="s">
        <v>14</v>
      </c>
      <c r="E339" s="42" t="s">
        <v>15</v>
      </c>
      <c r="F339" s="32">
        <v>3500</v>
      </c>
      <c r="G339" s="32"/>
      <c r="H339" s="32">
        <f>SUM(F339:G339)</f>
        <v>3500</v>
      </c>
      <c r="I339" s="32"/>
      <c r="J339" s="32"/>
      <c r="K339" s="32">
        <f>SUM(H339:J339)</f>
        <v>3500</v>
      </c>
      <c r="L339" s="32"/>
      <c r="M339" s="32"/>
      <c r="N339" s="32">
        <f>SUM(K339:M339)</f>
        <v>3500</v>
      </c>
      <c r="O339" s="32"/>
      <c r="P339" s="252">
        <f>SUM(N339:O339)</f>
        <v>3500</v>
      </c>
      <c r="Q339" s="32">
        <v>3500</v>
      </c>
      <c r="R339" s="32"/>
      <c r="S339" s="32">
        <f>SUM(Q339:R339)</f>
        <v>3500</v>
      </c>
      <c r="T339" s="32"/>
      <c r="U339" s="32">
        <f>SUM(S339:T339)</f>
        <v>3500</v>
      </c>
      <c r="V339" s="32"/>
      <c r="W339" s="32">
        <f>SUM(U339:V339)</f>
        <v>3500</v>
      </c>
      <c r="X339" s="32">
        <v>3500</v>
      </c>
      <c r="Y339" s="32"/>
      <c r="Z339" s="32">
        <f>SUM(X339:Y339)</f>
        <v>3500</v>
      </c>
      <c r="AA339" s="32"/>
      <c r="AB339" s="32">
        <f>SUM(Z339:AA339)</f>
        <v>3500</v>
      </c>
      <c r="AC339" s="32"/>
      <c r="AD339" s="32">
        <f>SUM(AB339:AC339)</f>
        <v>3500</v>
      </c>
    </row>
    <row r="340" spans="1:30" ht="15.75" outlineLevel="7" x14ac:dyDescent="0.2">
      <c r="A340" s="22" t="s">
        <v>354</v>
      </c>
      <c r="B340" s="22" t="s">
        <v>384</v>
      </c>
      <c r="C340" s="22" t="s">
        <v>788</v>
      </c>
      <c r="D340" s="22"/>
      <c r="E340" s="40" t="s">
        <v>789</v>
      </c>
      <c r="F340" s="32"/>
      <c r="G340" s="32"/>
      <c r="H340" s="32"/>
      <c r="I340" s="32"/>
      <c r="J340" s="32"/>
      <c r="K340" s="36">
        <f>K341</f>
        <v>0</v>
      </c>
      <c r="L340" s="36">
        <f t="shared" ref="L340:P341" si="542">L341</f>
        <v>3536.9859999999999</v>
      </c>
      <c r="M340" s="36">
        <f t="shared" si="542"/>
        <v>0</v>
      </c>
      <c r="N340" s="36">
        <f t="shared" si="542"/>
        <v>3536.9859999999999</v>
      </c>
      <c r="O340" s="36">
        <f t="shared" si="542"/>
        <v>0</v>
      </c>
      <c r="P340" s="253">
        <f t="shared" si="542"/>
        <v>3536.9859999999999</v>
      </c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</row>
    <row r="341" spans="1:30" ht="15.75" outlineLevel="7" x14ac:dyDescent="0.2">
      <c r="A341" s="22" t="s">
        <v>354</v>
      </c>
      <c r="B341" s="22" t="s">
        <v>384</v>
      </c>
      <c r="C341" s="22" t="s">
        <v>790</v>
      </c>
      <c r="D341" s="22"/>
      <c r="E341" s="40" t="s">
        <v>897</v>
      </c>
      <c r="F341" s="32"/>
      <c r="G341" s="32"/>
      <c r="H341" s="32"/>
      <c r="I341" s="32"/>
      <c r="J341" s="32"/>
      <c r="K341" s="36">
        <f>K342</f>
        <v>0</v>
      </c>
      <c r="L341" s="36">
        <f t="shared" si="542"/>
        <v>3536.9859999999999</v>
      </c>
      <c r="M341" s="36">
        <f t="shared" si="542"/>
        <v>0</v>
      </c>
      <c r="N341" s="36">
        <f t="shared" si="542"/>
        <v>3536.9859999999999</v>
      </c>
      <c r="O341" s="36">
        <f t="shared" si="542"/>
        <v>0</v>
      </c>
      <c r="P341" s="253">
        <f t="shared" si="542"/>
        <v>3536.9859999999999</v>
      </c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</row>
    <row r="342" spans="1:30" ht="15.75" outlineLevel="7" x14ac:dyDescent="0.2">
      <c r="A342" s="41" t="s">
        <v>354</v>
      </c>
      <c r="B342" s="41" t="s">
        <v>384</v>
      </c>
      <c r="C342" s="41" t="s">
        <v>790</v>
      </c>
      <c r="D342" s="41" t="s">
        <v>41</v>
      </c>
      <c r="E342" s="42" t="s">
        <v>42</v>
      </c>
      <c r="F342" s="32"/>
      <c r="G342" s="32"/>
      <c r="H342" s="32"/>
      <c r="I342" s="32"/>
      <c r="J342" s="32"/>
      <c r="K342" s="32"/>
      <c r="L342" s="32">
        <f>14.48885+43.46654+337.73504+1013.20512+532.02261+1596.06784</f>
        <v>3536.9859999999999</v>
      </c>
      <c r="M342" s="32"/>
      <c r="N342" s="32">
        <f>SUM(K342:M342)</f>
        <v>3536.9859999999999</v>
      </c>
      <c r="O342" s="32"/>
      <c r="P342" s="252">
        <f>SUM(N342:O342)</f>
        <v>3536.9859999999999</v>
      </c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</row>
    <row r="343" spans="1:30" ht="15.75" outlineLevel="7" x14ac:dyDescent="0.2">
      <c r="A343" s="22" t="s">
        <v>354</v>
      </c>
      <c r="B343" s="22" t="s">
        <v>386</v>
      </c>
      <c r="C343" s="22"/>
      <c r="D343" s="22"/>
      <c r="E343" s="40" t="s">
        <v>387</v>
      </c>
      <c r="F343" s="36">
        <f>F344+F349</f>
        <v>193909.6</v>
      </c>
      <c r="G343" s="36">
        <f t="shared" ref="G343:AB343" si="543">G344+G349</f>
        <v>156666.81</v>
      </c>
      <c r="H343" s="36">
        <f t="shared" si="543"/>
        <v>350576.41000000003</v>
      </c>
      <c r="I343" s="36">
        <f t="shared" si="543"/>
        <v>7833.4875700000002</v>
      </c>
      <c r="J343" s="36">
        <f t="shared" si="543"/>
        <v>26497.04967</v>
      </c>
      <c r="K343" s="36">
        <f t="shared" si="543"/>
        <v>384906.94724000001</v>
      </c>
      <c r="L343" s="36">
        <f t="shared" si="543"/>
        <v>40.516199999999998</v>
      </c>
      <c r="M343" s="36">
        <f t="shared" si="543"/>
        <v>0</v>
      </c>
      <c r="N343" s="36">
        <f t="shared" si="543"/>
        <v>384947.46343999996</v>
      </c>
      <c r="O343" s="36">
        <f t="shared" ref="O343:P343" si="544">O344+O349</f>
        <v>0</v>
      </c>
      <c r="P343" s="253">
        <f t="shared" si="544"/>
        <v>384947.46343999996</v>
      </c>
      <c r="Q343" s="36">
        <f t="shared" si="543"/>
        <v>86358.5</v>
      </c>
      <c r="R343" s="36">
        <f t="shared" si="543"/>
        <v>0</v>
      </c>
      <c r="S343" s="36">
        <f t="shared" si="543"/>
        <v>86358.5</v>
      </c>
      <c r="T343" s="36">
        <f t="shared" si="543"/>
        <v>0</v>
      </c>
      <c r="U343" s="36">
        <f t="shared" si="543"/>
        <v>86358.5</v>
      </c>
      <c r="V343" s="36">
        <f t="shared" ref="V343:W343" si="545">V344+V349</f>
        <v>0</v>
      </c>
      <c r="W343" s="36">
        <f t="shared" si="545"/>
        <v>86358.5</v>
      </c>
      <c r="X343" s="36">
        <f t="shared" si="543"/>
        <v>89597.3</v>
      </c>
      <c r="Y343" s="36">
        <f t="shared" si="543"/>
        <v>0</v>
      </c>
      <c r="Z343" s="36">
        <f t="shared" si="543"/>
        <v>89597.3</v>
      </c>
      <c r="AA343" s="36">
        <f t="shared" si="543"/>
        <v>0</v>
      </c>
      <c r="AB343" s="36">
        <f t="shared" si="543"/>
        <v>89597.3</v>
      </c>
      <c r="AC343" s="36">
        <f t="shared" ref="AC343:AD343" si="546">AC344+AC349</f>
        <v>0</v>
      </c>
      <c r="AD343" s="36">
        <f t="shared" si="546"/>
        <v>89597.3</v>
      </c>
    </row>
    <row r="344" spans="1:30" ht="31.5" outlineLevel="2" x14ac:dyDescent="0.2">
      <c r="A344" s="22" t="s">
        <v>354</v>
      </c>
      <c r="B344" s="22" t="s">
        <v>386</v>
      </c>
      <c r="C344" s="22" t="s">
        <v>31</v>
      </c>
      <c r="D344" s="22"/>
      <c r="E344" s="40" t="s">
        <v>641</v>
      </c>
      <c r="F344" s="36">
        <f t="shared" ref="F344:AC347" si="547">F345</f>
        <v>37.700000000000003</v>
      </c>
      <c r="G344" s="36">
        <f t="shared" si="547"/>
        <v>0</v>
      </c>
      <c r="H344" s="36">
        <f t="shared" si="547"/>
        <v>37.700000000000003</v>
      </c>
      <c r="I344" s="36">
        <f t="shared" si="547"/>
        <v>0</v>
      </c>
      <c r="J344" s="36">
        <f t="shared" si="547"/>
        <v>0</v>
      </c>
      <c r="K344" s="36">
        <f t="shared" si="547"/>
        <v>37.700000000000003</v>
      </c>
      <c r="L344" s="36">
        <f t="shared" si="547"/>
        <v>0</v>
      </c>
      <c r="M344" s="36">
        <f t="shared" si="547"/>
        <v>0</v>
      </c>
      <c r="N344" s="36">
        <f t="shared" si="547"/>
        <v>37.700000000000003</v>
      </c>
      <c r="O344" s="36">
        <f t="shared" si="547"/>
        <v>0</v>
      </c>
      <c r="P344" s="253">
        <f t="shared" si="547"/>
        <v>37.700000000000003</v>
      </c>
      <c r="Q344" s="36">
        <f t="shared" si="547"/>
        <v>37.700000000000003</v>
      </c>
      <c r="R344" s="36">
        <f t="shared" si="547"/>
        <v>0</v>
      </c>
      <c r="S344" s="36">
        <f t="shared" si="547"/>
        <v>37.700000000000003</v>
      </c>
      <c r="T344" s="36">
        <f t="shared" si="547"/>
        <v>0</v>
      </c>
      <c r="U344" s="36">
        <f t="shared" si="547"/>
        <v>37.700000000000003</v>
      </c>
      <c r="V344" s="36">
        <f t="shared" si="547"/>
        <v>0</v>
      </c>
      <c r="W344" s="36">
        <f t="shared" si="547"/>
        <v>37.700000000000003</v>
      </c>
      <c r="X344" s="36">
        <f t="shared" si="547"/>
        <v>37.700000000000003</v>
      </c>
      <c r="Y344" s="36">
        <f t="shared" si="547"/>
        <v>0</v>
      </c>
      <c r="Z344" s="36">
        <f t="shared" si="547"/>
        <v>37.700000000000003</v>
      </c>
      <c r="AA344" s="36">
        <f t="shared" si="547"/>
        <v>0</v>
      </c>
      <c r="AB344" s="36">
        <f t="shared" si="547"/>
        <v>37.700000000000003</v>
      </c>
      <c r="AC344" s="36">
        <f t="shared" si="547"/>
        <v>0</v>
      </c>
      <c r="AD344" s="36">
        <f t="shared" ref="AC344:AD347" si="548">AD345</f>
        <v>37.700000000000003</v>
      </c>
    </row>
    <row r="345" spans="1:30" ht="15.75" outlineLevel="3" x14ac:dyDescent="0.2">
      <c r="A345" s="22" t="s">
        <v>354</v>
      </c>
      <c r="B345" s="22" t="s">
        <v>386</v>
      </c>
      <c r="C345" s="22" t="s">
        <v>32</v>
      </c>
      <c r="D345" s="22"/>
      <c r="E345" s="40" t="s">
        <v>642</v>
      </c>
      <c r="F345" s="36">
        <f t="shared" si="547"/>
        <v>37.700000000000003</v>
      </c>
      <c r="G345" s="36">
        <f t="shared" si="547"/>
        <v>0</v>
      </c>
      <c r="H345" s="36">
        <f t="shared" si="547"/>
        <v>37.700000000000003</v>
      </c>
      <c r="I345" s="36">
        <f t="shared" si="547"/>
        <v>0</v>
      </c>
      <c r="J345" s="36">
        <f t="shared" si="547"/>
        <v>0</v>
      </c>
      <c r="K345" s="36">
        <f t="shared" si="547"/>
        <v>37.700000000000003</v>
      </c>
      <c r="L345" s="36">
        <f t="shared" si="547"/>
        <v>0</v>
      </c>
      <c r="M345" s="36">
        <f t="shared" si="547"/>
        <v>0</v>
      </c>
      <c r="N345" s="36">
        <f t="shared" si="547"/>
        <v>37.700000000000003</v>
      </c>
      <c r="O345" s="36">
        <f t="shared" si="547"/>
        <v>0</v>
      </c>
      <c r="P345" s="253">
        <f t="shared" si="547"/>
        <v>37.700000000000003</v>
      </c>
      <c r="Q345" s="36">
        <f t="shared" si="547"/>
        <v>37.700000000000003</v>
      </c>
      <c r="R345" s="36">
        <f t="shared" si="547"/>
        <v>0</v>
      </c>
      <c r="S345" s="36">
        <f t="shared" si="547"/>
        <v>37.700000000000003</v>
      </c>
      <c r="T345" s="36">
        <f t="shared" si="547"/>
        <v>0</v>
      </c>
      <c r="U345" s="36">
        <f t="shared" si="547"/>
        <v>37.700000000000003</v>
      </c>
      <c r="V345" s="36">
        <f t="shared" si="547"/>
        <v>0</v>
      </c>
      <c r="W345" s="36">
        <f t="shared" si="547"/>
        <v>37.700000000000003</v>
      </c>
      <c r="X345" s="36">
        <f t="shared" si="547"/>
        <v>37.700000000000003</v>
      </c>
      <c r="Y345" s="36">
        <f t="shared" si="547"/>
        <v>0</v>
      </c>
      <c r="Z345" s="36">
        <f t="shared" si="547"/>
        <v>37.700000000000003</v>
      </c>
      <c r="AA345" s="36">
        <f t="shared" si="547"/>
        <v>0</v>
      </c>
      <c r="AB345" s="36">
        <f t="shared" si="547"/>
        <v>37.700000000000003</v>
      </c>
      <c r="AC345" s="36">
        <f t="shared" si="548"/>
        <v>0</v>
      </c>
      <c r="AD345" s="36">
        <f t="shared" si="548"/>
        <v>37.700000000000003</v>
      </c>
    </row>
    <row r="346" spans="1:30" ht="15.75" outlineLevel="4" x14ac:dyDescent="0.2">
      <c r="A346" s="22" t="s">
        <v>354</v>
      </c>
      <c r="B346" s="22" t="s">
        <v>386</v>
      </c>
      <c r="C346" s="22" t="s">
        <v>78</v>
      </c>
      <c r="D346" s="22"/>
      <c r="E346" s="40" t="s">
        <v>79</v>
      </c>
      <c r="F346" s="36">
        <f t="shared" si="547"/>
        <v>37.700000000000003</v>
      </c>
      <c r="G346" s="36">
        <f t="shared" si="547"/>
        <v>0</v>
      </c>
      <c r="H346" s="36">
        <f t="shared" si="547"/>
        <v>37.700000000000003</v>
      </c>
      <c r="I346" s="36">
        <f t="shared" si="547"/>
        <v>0</v>
      </c>
      <c r="J346" s="36">
        <f t="shared" si="547"/>
        <v>0</v>
      </c>
      <c r="K346" s="36">
        <f t="shared" si="547"/>
        <v>37.700000000000003</v>
      </c>
      <c r="L346" s="36">
        <f t="shared" si="547"/>
        <v>0</v>
      </c>
      <c r="M346" s="36">
        <f t="shared" si="547"/>
        <v>0</v>
      </c>
      <c r="N346" s="36">
        <f t="shared" si="547"/>
        <v>37.700000000000003</v>
      </c>
      <c r="O346" s="36">
        <f t="shared" si="547"/>
        <v>0</v>
      </c>
      <c r="P346" s="253">
        <f t="shared" si="547"/>
        <v>37.700000000000003</v>
      </c>
      <c r="Q346" s="36">
        <f t="shared" si="547"/>
        <v>37.700000000000003</v>
      </c>
      <c r="R346" s="36">
        <f t="shared" si="547"/>
        <v>0</v>
      </c>
      <c r="S346" s="36">
        <f t="shared" si="547"/>
        <v>37.700000000000003</v>
      </c>
      <c r="T346" s="36">
        <f t="shared" si="547"/>
        <v>0</v>
      </c>
      <c r="U346" s="36">
        <f t="shared" si="547"/>
        <v>37.700000000000003</v>
      </c>
      <c r="V346" s="36">
        <f t="shared" si="547"/>
        <v>0</v>
      </c>
      <c r="W346" s="36">
        <f t="shared" si="547"/>
        <v>37.700000000000003</v>
      </c>
      <c r="X346" s="36">
        <f t="shared" si="547"/>
        <v>37.700000000000003</v>
      </c>
      <c r="Y346" s="36">
        <f t="shared" si="547"/>
        <v>0</v>
      </c>
      <c r="Z346" s="36">
        <f t="shared" si="547"/>
        <v>37.700000000000003</v>
      </c>
      <c r="AA346" s="36">
        <f t="shared" si="547"/>
        <v>0</v>
      </c>
      <c r="AB346" s="36">
        <f t="shared" si="547"/>
        <v>37.700000000000003</v>
      </c>
      <c r="AC346" s="36">
        <f t="shared" si="548"/>
        <v>0</v>
      </c>
      <c r="AD346" s="36">
        <f t="shared" si="548"/>
        <v>37.700000000000003</v>
      </c>
    </row>
    <row r="347" spans="1:30" ht="15.75" outlineLevel="5" x14ac:dyDescent="0.2">
      <c r="A347" s="22" t="s">
        <v>354</v>
      </c>
      <c r="B347" s="22" t="s">
        <v>386</v>
      </c>
      <c r="C347" s="22" t="s">
        <v>131</v>
      </c>
      <c r="D347" s="22"/>
      <c r="E347" s="40" t="s">
        <v>643</v>
      </c>
      <c r="F347" s="36">
        <f t="shared" si="547"/>
        <v>37.700000000000003</v>
      </c>
      <c r="G347" s="36">
        <f t="shared" si="547"/>
        <v>0</v>
      </c>
      <c r="H347" s="36">
        <f t="shared" si="547"/>
        <v>37.700000000000003</v>
      </c>
      <c r="I347" s="36">
        <f t="shared" si="547"/>
        <v>0</v>
      </c>
      <c r="J347" s="36">
        <f t="shared" si="547"/>
        <v>0</v>
      </c>
      <c r="K347" s="36">
        <f t="shared" si="547"/>
        <v>37.700000000000003</v>
      </c>
      <c r="L347" s="36">
        <f t="shared" si="547"/>
        <v>0</v>
      </c>
      <c r="M347" s="36">
        <f t="shared" si="547"/>
        <v>0</v>
      </c>
      <c r="N347" s="36">
        <f t="shared" si="547"/>
        <v>37.700000000000003</v>
      </c>
      <c r="O347" s="36">
        <f t="shared" si="547"/>
        <v>0</v>
      </c>
      <c r="P347" s="253">
        <f t="shared" si="547"/>
        <v>37.700000000000003</v>
      </c>
      <c r="Q347" s="36">
        <f t="shared" si="547"/>
        <v>37.700000000000003</v>
      </c>
      <c r="R347" s="36">
        <f t="shared" si="547"/>
        <v>0</v>
      </c>
      <c r="S347" s="36">
        <f t="shared" si="547"/>
        <v>37.700000000000003</v>
      </c>
      <c r="T347" s="36">
        <f t="shared" si="547"/>
        <v>0</v>
      </c>
      <c r="U347" s="36">
        <f t="shared" si="547"/>
        <v>37.700000000000003</v>
      </c>
      <c r="V347" s="36">
        <f t="shared" si="547"/>
        <v>0</v>
      </c>
      <c r="W347" s="36">
        <f t="shared" si="547"/>
        <v>37.700000000000003</v>
      </c>
      <c r="X347" s="36">
        <f t="shared" si="547"/>
        <v>37.700000000000003</v>
      </c>
      <c r="Y347" s="36">
        <f t="shared" si="547"/>
        <v>0</v>
      </c>
      <c r="Z347" s="36">
        <f t="shared" si="547"/>
        <v>37.700000000000003</v>
      </c>
      <c r="AA347" s="36">
        <f t="shared" si="547"/>
        <v>0</v>
      </c>
      <c r="AB347" s="36">
        <f t="shared" si="547"/>
        <v>37.700000000000003</v>
      </c>
      <c r="AC347" s="36">
        <f t="shared" si="548"/>
        <v>0</v>
      </c>
      <c r="AD347" s="36">
        <f t="shared" si="548"/>
        <v>37.700000000000003</v>
      </c>
    </row>
    <row r="348" spans="1:30" ht="15.75" outlineLevel="7" x14ac:dyDescent="0.2">
      <c r="A348" s="41" t="s">
        <v>354</v>
      </c>
      <c r="B348" s="41" t="s">
        <v>386</v>
      </c>
      <c r="C348" s="41" t="s">
        <v>131</v>
      </c>
      <c r="D348" s="41" t="s">
        <v>41</v>
      </c>
      <c r="E348" s="42" t="s">
        <v>42</v>
      </c>
      <c r="F348" s="32">
        <v>37.700000000000003</v>
      </c>
      <c r="G348" s="32"/>
      <c r="H348" s="32">
        <f>SUM(F348:G348)</f>
        <v>37.700000000000003</v>
      </c>
      <c r="I348" s="32"/>
      <c r="J348" s="32"/>
      <c r="K348" s="32">
        <f>SUM(H348:J348)</f>
        <v>37.700000000000003</v>
      </c>
      <c r="L348" s="32"/>
      <c r="M348" s="32"/>
      <c r="N348" s="32">
        <f>SUM(K348:M348)</f>
        <v>37.700000000000003</v>
      </c>
      <c r="O348" s="32"/>
      <c r="P348" s="252">
        <f>SUM(N348:O348)</f>
        <v>37.700000000000003</v>
      </c>
      <c r="Q348" s="34">
        <v>37.700000000000003</v>
      </c>
      <c r="R348" s="32"/>
      <c r="S348" s="32">
        <f>SUM(Q348:R348)</f>
        <v>37.700000000000003</v>
      </c>
      <c r="T348" s="32"/>
      <c r="U348" s="32">
        <f>SUM(S348:T348)</f>
        <v>37.700000000000003</v>
      </c>
      <c r="V348" s="32"/>
      <c r="W348" s="32">
        <f>SUM(U348:V348)</f>
        <v>37.700000000000003</v>
      </c>
      <c r="X348" s="34">
        <v>37.700000000000003</v>
      </c>
      <c r="Y348" s="32"/>
      <c r="Z348" s="32">
        <f>SUM(X348:Y348)</f>
        <v>37.700000000000003</v>
      </c>
      <c r="AA348" s="32"/>
      <c r="AB348" s="32">
        <f>SUM(Z348:AA348)</f>
        <v>37.700000000000003</v>
      </c>
      <c r="AC348" s="32"/>
      <c r="AD348" s="32">
        <f>SUM(AB348:AC348)</f>
        <v>37.700000000000003</v>
      </c>
    </row>
    <row r="349" spans="1:30" ht="35.25" customHeight="1" outlineLevel="2" x14ac:dyDescent="0.2">
      <c r="A349" s="22" t="s">
        <v>354</v>
      </c>
      <c r="B349" s="22" t="s">
        <v>386</v>
      </c>
      <c r="C349" s="22" t="s">
        <v>93</v>
      </c>
      <c r="D349" s="22"/>
      <c r="E349" s="40" t="s">
        <v>652</v>
      </c>
      <c r="F349" s="36">
        <f>F350+F391+F395</f>
        <v>193871.9</v>
      </c>
      <c r="G349" s="36">
        <f t="shared" ref="G349:N349" si="549">G350+G391+G395</f>
        <v>156666.81</v>
      </c>
      <c r="H349" s="36">
        <f t="shared" si="549"/>
        <v>350538.71</v>
      </c>
      <c r="I349" s="36">
        <f t="shared" si="549"/>
        <v>7833.4875700000002</v>
      </c>
      <c r="J349" s="36">
        <f t="shared" si="549"/>
        <v>26497.04967</v>
      </c>
      <c r="K349" s="36">
        <f t="shared" si="549"/>
        <v>384869.24724</v>
      </c>
      <c r="L349" s="36">
        <f t="shared" si="549"/>
        <v>40.516199999999998</v>
      </c>
      <c r="M349" s="36">
        <f t="shared" si="549"/>
        <v>0</v>
      </c>
      <c r="N349" s="36">
        <f t="shared" si="549"/>
        <v>384909.76343999995</v>
      </c>
      <c r="O349" s="36">
        <f t="shared" ref="O349:P349" si="550">O350+O391+O395</f>
        <v>0</v>
      </c>
      <c r="P349" s="253">
        <f t="shared" si="550"/>
        <v>384909.76343999995</v>
      </c>
      <c r="Q349" s="36">
        <f>Q350+Q391+Q395</f>
        <v>86320.8</v>
      </c>
      <c r="R349" s="36">
        <f t="shared" ref="R349:U349" si="551">R350+R391+R395</f>
        <v>0</v>
      </c>
      <c r="S349" s="36">
        <f t="shared" si="551"/>
        <v>86320.8</v>
      </c>
      <c r="T349" s="36">
        <f t="shared" si="551"/>
        <v>0</v>
      </c>
      <c r="U349" s="36">
        <f t="shared" si="551"/>
        <v>86320.8</v>
      </c>
      <c r="V349" s="36">
        <f t="shared" ref="V349:W349" si="552">V350+V391+V395</f>
        <v>0</v>
      </c>
      <c r="W349" s="36">
        <f t="shared" si="552"/>
        <v>86320.8</v>
      </c>
      <c r="X349" s="36">
        <f>X350+X391+X395</f>
        <v>89559.6</v>
      </c>
      <c r="Y349" s="36">
        <f t="shared" ref="Y349:AB349" si="553">Y350+Y391+Y395</f>
        <v>0</v>
      </c>
      <c r="Z349" s="36">
        <f t="shared" si="553"/>
        <v>89559.6</v>
      </c>
      <c r="AA349" s="36">
        <f t="shared" si="553"/>
        <v>0</v>
      </c>
      <c r="AB349" s="36">
        <f t="shared" si="553"/>
        <v>89559.6</v>
      </c>
      <c r="AC349" s="36">
        <f t="shared" ref="AC349:AD349" si="554">AC350+AC391+AC395</f>
        <v>0</v>
      </c>
      <c r="AD349" s="36">
        <f t="shared" si="554"/>
        <v>89559.6</v>
      </c>
    </row>
    <row r="350" spans="1:30" ht="15.75" outlineLevel="3" x14ac:dyDescent="0.2">
      <c r="A350" s="22" t="s">
        <v>354</v>
      </c>
      <c r="B350" s="22" t="s">
        <v>386</v>
      </c>
      <c r="C350" s="22" t="s">
        <v>94</v>
      </c>
      <c r="D350" s="22"/>
      <c r="E350" s="40" t="s">
        <v>653</v>
      </c>
      <c r="F350" s="36">
        <f>F351+F356+F361+F388+F383+F376</f>
        <v>162118.39999999999</v>
      </c>
      <c r="G350" s="36">
        <f t="shared" ref="G350:N350" si="555">G351+G356+G361+G388+G383+G376</f>
        <v>156666.81</v>
      </c>
      <c r="H350" s="36">
        <f t="shared" si="555"/>
        <v>318785.21000000002</v>
      </c>
      <c r="I350" s="36">
        <f t="shared" si="555"/>
        <v>7833.4875700000002</v>
      </c>
      <c r="J350" s="36">
        <f t="shared" si="555"/>
        <v>26497.04967</v>
      </c>
      <c r="K350" s="36">
        <f t="shared" si="555"/>
        <v>353115.74724</v>
      </c>
      <c r="L350" s="36">
        <f t="shared" si="555"/>
        <v>40.516199999999998</v>
      </c>
      <c r="M350" s="36">
        <f t="shared" si="555"/>
        <v>0</v>
      </c>
      <c r="N350" s="36">
        <f t="shared" si="555"/>
        <v>353156.26343999995</v>
      </c>
      <c r="O350" s="36">
        <f t="shared" ref="O350:P350" si="556">O351+O356+O361+O388+O383+O376</f>
        <v>0</v>
      </c>
      <c r="P350" s="253">
        <f t="shared" si="556"/>
        <v>353156.26343999995</v>
      </c>
      <c r="Q350" s="36">
        <f>Q351+Q356+Q361+Q388+Q383+Q376</f>
        <v>54567.299999999996</v>
      </c>
      <c r="R350" s="36">
        <f t="shared" ref="R350:U350" si="557">R351+R356+R361+R388+R383+R376</f>
        <v>0</v>
      </c>
      <c r="S350" s="36">
        <f t="shared" si="557"/>
        <v>54567.299999999996</v>
      </c>
      <c r="T350" s="36">
        <f t="shared" si="557"/>
        <v>0</v>
      </c>
      <c r="U350" s="36">
        <f t="shared" si="557"/>
        <v>54567.299999999996</v>
      </c>
      <c r="V350" s="36">
        <f t="shared" ref="V350:W350" si="558">V351+V356+V361+V388+V383+V376</f>
        <v>0</v>
      </c>
      <c r="W350" s="36">
        <f t="shared" si="558"/>
        <v>54567.299999999996</v>
      </c>
      <c r="X350" s="36">
        <f>X351+X356+X361+X388+X383+X376</f>
        <v>57806.099999999991</v>
      </c>
      <c r="Y350" s="36">
        <f t="shared" ref="Y350:AB350" si="559">Y351+Y356+Y361+Y388+Y383+Y376</f>
        <v>0</v>
      </c>
      <c r="Z350" s="36">
        <f t="shared" si="559"/>
        <v>57806.099999999991</v>
      </c>
      <c r="AA350" s="36">
        <f t="shared" si="559"/>
        <v>0</v>
      </c>
      <c r="AB350" s="36">
        <f t="shared" si="559"/>
        <v>57806.099999999991</v>
      </c>
      <c r="AC350" s="36">
        <f t="shared" ref="AC350:AD350" si="560">AC351+AC356+AC361+AC388+AC383+AC376</f>
        <v>0</v>
      </c>
      <c r="AD350" s="36">
        <f t="shared" si="560"/>
        <v>57806.099999999991</v>
      </c>
    </row>
    <row r="351" spans="1:30" ht="15.75" outlineLevel="4" x14ac:dyDescent="0.2">
      <c r="A351" s="22" t="s">
        <v>354</v>
      </c>
      <c r="B351" s="22" t="s">
        <v>386</v>
      </c>
      <c r="C351" s="22" t="s">
        <v>95</v>
      </c>
      <c r="D351" s="22"/>
      <c r="E351" s="40" t="s">
        <v>96</v>
      </c>
      <c r="F351" s="36">
        <f>F352+F354</f>
        <v>27621.3</v>
      </c>
      <c r="G351" s="36">
        <f t="shared" ref="G351:AB351" si="561">G352+G354</f>
        <v>0</v>
      </c>
      <c r="H351" s="36">
        <f t="shared" si="561"/>
        <v>27621.3</v>
      </c>
      <c r="I351" s="36">
        <f t="shared" si="561"/>
        <v>7811.6229700000004</v>
      </c>
      <c r="J351" s="36">
        <f t="shared" si="561"/>
        <v>8408.0820000000003</v>
      </c>
      <c r="K351" s="36">
        <f t="shared" si="561"/>
        <v>43841.004969999995</v>
      </c>
      <c r="L351" s="36">
        <f t="shared" si="561"/>
        <v>40.516199999999998</v>
      </c>
      <c r="M351" s="36">
        <f t="shared" si="561"/>
        <v>0</v>
      </c>
      <c r="N351" s="36">
        <f t="shared" si="561"/>
        <v>43881.521169999993</v>
      </c>
      <c r="O351" s="36">
        <f t="shared" ref="O351:P351" si="562">O352+O354</f>
        <v>0</v>
      </c>
      <c r="P351" s="253">
        <f t="shared" si="562"/>
        <v>43881.521169999993</v>
      </c>
      <c r="Q351" s="36">
        <f t="shared" si="561"/>
        <v>23673.3</v>
      </c>
      <c r="R351" s="36">
        <f t="shared" si="561"/>
        <v>0</v>
      </c>
      <c r="S351" s="36">
        <f t="shared" si="561"/>
        <v>23673.3</v>
      </c>
      <c r="T351" s="36">
        <f t="shared" si="561"/>
        <v>0</v>
      </c>
      <c r="U351" s="36">
        <f t="shared" si="561"/>
        <v>23673.3</v>
      </c>
      <c r="V351" s="36">
        <f t="shared" ref="V351:W351" si="563">V352+V354</f>
        <v>0</v>
      </c>
      <c r="W351" s="36">
        <f t="shared" si="563"/>
        <v>23673.3</v>
      </c>
      <c r="X351" s="36">
        <f t="shared" si="561"/>
        <v>23673.3</v>
      </c>
      <c r="Y351" s="36">
        <f t="shared" si="561"/>
        <v>0</v>
      </c>
      <c r="Z351" s="36">
        <f t="shared" si="561"/>
        <v>23673.3</v>
      </c>
      <c r="AA351" s="36">
        <f t="shared" si="561"/>
        <v>0</v>
      </c>
      <c r="AB351" s="36">
        <f t="shared" si="561"/>
        <v>23673.3</v>
      </c>
      <c r="AC351" s="36">
        <f t="shared" ref="AC351:AD351" si="564">AC352+AC354</f>
        <v>0</v>
      </c>
      <c r="AD351" s="36">
        <f t="shared" si="564"/>
        <v>23673.3</v>
      </c>
    </row>
    <row r="352" spans="1:30" ht="15.75" outlineLevel="5" x14ac:dyDescent="0.2">
      <c r="A352" s="22" t="s">
        <v>354</v>
      </c>
      <c r="B352" s="22" t="s">
        <v>386</v>
      </c>
      <c r="C352" s="22" t="s">
        <v>132</v>
      </c>
      <c r="D352" s="22"/>
      <c r="E352" s="40" t="s">
        <v>133</v>
      </c>
      <c r="F352" s="36">
        <f t="shared" ref="F352:AD352" si="565">F353</f>
        <v>3673.3</v>
      </c>
      <c r="G352" s="36">
        <f t="shared" si="565"/>
        <v>0</v>
      </c>
      <c r="H352" s="36">
        <f t="shared" si="565"/>
        <v>3673.3</v>
      </c>
      <c r="I352" s="36">
        <f t="shared" si="565"/>
        <v>5827.8076700000001</v>
      </c>
      <c r="J352" s="36">
        <f t="shared" si="565"/>
        <v>8408.0820000000003</v>
      </c>
      <c r="K352" s="36">
        <f t="shared" si="565"/>
        <v>17909.18967</v>
      </c>
      <c r="L352" s="36">
        <f t="shared" si="565"/>
        <v>0</v>
      </c>
      <c r="M352" s="36">
        <f t="shared" si="565"/>
        <v>0</v>
      </c>
      <c r="N352" s="36">
        <f t="shared" si="565"/>
        <v>17909.18967</v>
      </c>
      <c r="O352" s="36">
        <f t="shared" si="565"/>
        <v>0</v>
      </c>
      <c r="P352" s="253">
        <f t="shared" si="565"/>
        <v>17909.18967</v>
      </c>
      <c r="Q352" s="36">
        <f t="shared" si="565"/>
        <v>3673.3</v>
      </c>
      <c r="R352" s="36">
        <f t="shared" si="565"/>
        <v>0</v>
      </c>
      <c r="S352" s="36">
        <f t="shared" si="565"/>
        <v>3673.3</v>
      </c>
      <c r="T352" s="36">
        <f t="shared" si="565"/>
        <v>0</v>
      </c>
      <c r="U352" s="36">
        <f t="shared" si="565"/>
        <v>3673.3</v>
      </c>
      <c r="V352" s="36">
        <f t="shared" si="565"/>
        <v>0</v>
      </c>
      <c r="W352" s="36">
        <f t="shared" si="565"/>
        <v>3673.3</v>
      </c>
      <c r="X352" s="36">
        <f t="shared" si="565"/>
        <v>3673.3</v>
      </c>
      <c r="Y352" s="36">
        <f t="shared" si="565"/>
        <v>0</v>
      </c>
      <c r="Z352" s="36">
        <f t="shared" si="565"/>
        <v>3673.3</v>
      </c>
      <c r="AA352" s="36">
        <f t="shared" si="565"/>
        <v>0</v>
      </c>
      <c r="AB352" s="36">
        <f t="shared" si="565"/>
        <v>3673.3</v>
      </c>
      <c r="AC352" s="36">
        <f t="shared" si="565"/>
        <v>0</v>
      </c>
      <c r="AD352" s="36">
        <f t="shared" si="565"/>
        <v>3673.3</v>
      </c>
    </row>
    <row r="353" spans="1:30" ht="15.75" outlineLevel="7" x14ac:dyDescent="0.2">
      <c r="A353" s="41" t="s">
        <v>354</v>
      </c>
      <c r="B353" s="41" t="s">
        <v>386</v>
      </c>
      <c r="C353" s="41" t="s">
        <v>132</v>
      </c>
      <c r="D353" s="41" t="s">
        <v>41</v>
      </c>
      <c r="E353" s="42" t="s">
        <v>42</v>
      </c>
      <c r="F353" s="32">
        <v>3673.3</v>
      </c>
      <c r="G353" s="32"/>
      <c r="H353" s="32">
        <f>SUM(F353:G353)</f>
        <v>3673.3</v>
      </c>
      <c r="I353" s="32">
        <v>5827.8076700000001</v>
      </c>
      <c r="J353" s="32">
        <v>8408.0820000000003</v>
      </c>
      <c r="K353" s="32">
        <f>SUM(H353:J353)</f>
        <v>17909.18967</v>
      </c>
      <c r="L353" s="32"/>
      <c r="M353" s="32"/>
      <c r="N353" s="32">
        <f>SUM(K353:M353)</f>
        <v>17909.18967</v>
      </c>
      <c r="O353" s="32"/>
      <c r="P353" s="252">
        <f>SUM(N353:O353)</f>
        <v>17909.18967</v>
      </c>
      <c r="Q353" s="34">
        <v>3673.3</v>
      </c>
      <c r="R353" s="32"/>
      <c r="S353" s="32">
        <f>SUM(Q353:R353)</f>
        <v>3673.3</v>
      </c>
      <c r="T353" s="32"/>
      <c r="U353" s="32">
        <f>SUM(S353:T353)</f>
        <v>3673.3</v>
      </c>
      <c r="V353" s="32"/>
      <c r="W353" s="32">
        <f>SUM(U353:V353)</f>
        <v>3673.3</v>
      </c>
      <c r="X353" s="34">
        <v>3673.3</v>
      </c>
      <c r="Y353" s="32"/>
      <c r="Z353" s="32">
        <f>SUM(X353:Y353)</f>
        <v>3673.3</v>
      </c>
      <c r="AA353" s="32"/>
      <c r="AB353" s="32">
        <f>SUM(Z353:AA353)</f>
        <v>3673.3</v>
      </c>
      <c r="AC353" s="32"/>
      <c r="AD353" s="32">
        <f>SUM(AB353:AC353)</f>
        <v>3673.3</v>
      </c>
    </row>
    <row r="354" spans="1:30" ht="15.75" outlineLevel="5" x14ac:dyDescent="0.2">
      <c r="A354" s="22" t="s">
        <v>354</v>
      </c>
      <c r="B354" s="22" t="s">
        <v>386</v>
      </c>
      <c r="C354" s="22" t="s">
        <v>134</v>
      </c>
      <c r="D354" s="22"/>
      <c r="E354" s="40" t="s">
        <v>135</v>
      </c>
      <c r="F354" s="36">
        <f>F355</f>
        <v>23948</v>
      </c>
      <c r="G354" s="36">
        <f t="shared" ref="G354:P354" si="566">G355</f>
        <v>0</v>
      </c>
      <c r="H354" s="36">
        <f t="shared" si="566"/>
        <v>23948</v>
      </c>
      <c r="I354" s="36">
        <f t="shared" si="566"/>
        <v>1983.8153</v>
      </c>
      <c r="J354" s="36">
        <f t="shared" si="566"/>
        <v>0</v>
      </c>
      <c r="K354" s="36">
        <f t="shared" si="566"/>
        <v>25931.815299999998</v>
      </c>
      <c r="L354" s="36">
        <f t="shared" si="566"/>
        <v>40.516199999999998</v>
      </c>
      <c r="M354" s="36">
        <f t="shared" si="566"/>
        <v>0</v>
      </c>
      <c r="N354" s="36">
        <f t="shared" si="566"/>
        <v>25972.331499999997</v>
      </c>
      <c r="O354" s="36">
        <f t="shared" si="566"/>
        <v>0</v>
      </c>
      <c r="P354" s="253">
        <f t="shared" si="566"/>
        <v>25972.331499999997</v>
      </c>
      <c r="Q354" s="36">
        <f>Q355</f>
        <v>20000</v>
      </c>
      <c r="R354" s="36">
        <f t="shared" ref="R354:W354" si="567">R355</f>
        <v>0</v>
      </c>
      <c r="S354" s="36">
        <f t="shared" si="567"/>
        <v>20000</v>
      </c>
      <c r="T354" s="36">
        <f t="shared" si="567"/>
        <v>0</v>
      </c>
      <c r="U354" s="36">
        <f t="shared" si="567"/>
        <v>20000</v>
      </c>
      <c r="V354" s="36">
        <f t="shared" si="567"/>
        <v>0</v>
      </c>
      <c r="W354" s="36">
        <f t="shared" si="567"/>
        <v>20000</v>
      </c>
      <c r="X354" s="36">
        <f>X355</f>
        <v>20000</v>
      </c>
      <c r="Y354" s="36">
        <f t="shared" ref="Y354:AD354" si="568">Y355</f>
        <v>0</v>
      </c>
      <c r="Z354" s="36">
        <f t="shared" si="568"/>
        <v>20000</v>
      </c>
      <c r="AA354" s="36">
        <f t="shared" si="568"/>
        <v>0</v>
      </c>
      <c r="AB354" s="36">
        <f t="shared" si="568"/>
        <v>20000</v>
      </c>
      <c r="AC354" s="36">
        <f t="shared" si="568"/>
        <v>0</v>
      </c>
      <c r="AD354" s="36">
        <f t="shared" si="568"/>
        <v>20000</v>
      </c>
    </row>
    <row r="355" spans="1:30" ht="15.75" outlineLevel="7" x14ac:dyDescent="0.2">
      <c r="A355" s="41" t="s">
        <v>354</v>
      </c>
      <c r="B355" s="41" t="s">
        <v>386</v>
      </c>
      <c r="C355" s="41" t="s">
        <v>134</v>
      </c>
      <c r="D355" s="41" t="s">
        <v>41</v>
      </c>
      <c r="E355" s="42" t="s">
        <v>42</v>
      </c>
      <c r="F355" s="32">
        <v>23948</v>
      </c>
      <c r="G355" s="32"/>
      <c r="H355" s="32">
        <f>SUM(F355:G355)</f>
        <v>23948</v>
      </c>
      <c r="I355" s="32">
        <f>1874.7893+109.026</f>
        <v>1983.8153</v>
      </c>
      <c r="J355" s="32"/>
      <c r="K355" s="32">
        <f>SUM(H355:J355)</f>
        <v>25931.815299999998</v>
      </c>
      <c r="L355" s="32">
        <v>40.516199999999998</v>
      </c>
      <c r="M355" s="32"/>
      <c r="N355" s="32">
        <f>SUM(K355:M355)</f>
        <v>25972.331499999997</v>
      </c>
      <c r="O355" s="32"/>
      <c r="P355" s="252">
        <f>SUM(N355:O355)</f>
        <v>25972.331499999997</v>
      </c>
      <c r="Q355" s="34">
        <v>20000</v>
      </c>
      <c r="R355" s="32"/>
      <c r="S355" s="32">
        <f>SUM(Q355:R355)</f>
        <v>20000</v>
      </c>
      <c r="T355" s="32"/>
      <c r="U355" s="32">
        <f>SUM(S355:T355)</f>
        <v>20000</v>
      </c>
      <c r="V355" s="32"/>
      <c r="W355" s="32">
        <f>SUM(U355:V355)</f>
        <v>20000</v>
      </c>
      <c r="X355" s="34">
        <v>20000</v>
      </c>
      <c r="Y355" s="32"/>
      <c r="Z355" s="32">
        <f>SUM(X355:Y355)</f>
        <v>20000</v>
      </c>
      <c r="AA355" s="32"/>
      <c r="AB355" s="32">
        <f>SUM(Z355:AA355)</f>
        <v>20000</v>
      </c>
      <c r="AC355" s="32"/>
      <c r="AD355" s="32">
        <f>SUM(AB355:AC355)</f>
        <v>20000</v>
      </c>
    </row>
    <row r="356" spans="1:30" ht="31.5" outlineLevel="4" x14ac:dyDescent="0.2">
      <c r="A356" s="22" t="s">
        <v>354</v>
      </c>
      <c r="B356" s="22" t="s">
        <v>386</v>
      </c>
      <c r="C356" s="22" t="s">
        <v>117</v>
      </c>
      <c r="D356" s="22"/>
      <c r="E356" s="40" t="s">
        <v>654</v>
      </c>
      <c r="F356" s="36">
        <f t="shared" ref="F356:AB356" si="569">F357+F359</f>
        <v>1671.3</v>
      </c>
      <c r="G356" s="36">
        <f t="shared" si="569"/>
        <v>0</v>
      </c>
      <c r="H356" s="36">
        <f t="shared" si="569"/>
        <v>1671.3</v>
      </c>
      <c r="I356" s="36">
        <f t="shared" si="569"/>
        <v>21.864599999999999</v>
      </c>
      <c r="J356" s="36">
        <f t="shared" si="569"/>
        <v>0</v>
      </c>
      <c r="K356" s="36">
        <f t="shared" si="569"/>
        <v>1693.1646000000001</v>
      </c>
      <c r="L356" s="36">
        <f t="shared" si="569"/>
        <v>0</v>
      </c>
      <c r="M356" s="36">
        <f t="shared" si="569"/>
        <v>0</v>
      </c>
      <c r="N356" s="36">
        <f t="shared" si="569"/>
        <v>1693.1646000000001</v>
      </c>
      <c r="O356" s="36">
        <f t="shared" ref="O356:P356" si="570">O357+O359</f>
        <v>0</v>
      </c>
      <c r="P356" s="253">
        <f t="shared" si="570"/>
        <v>1693.1646000000001</v>
      </c>
      <c r="Q356" s="36">
        <f t="shared" si="569"/>
        <v>1671.3</v>
      </c>
      <c r="R356" s="36">
        <f t="shared" si="569"/>
        <v>0</v>
      </c>
      <c r="S356" s="36">
        <f t="shared" si="569"/>
        <v>1671.3</v>
      </c>
      <c r="T356" s="36">
        <f t="shared" si="569"/>
        <v>0</v>
      </c>
      <c r="U356" s="36">
        <f t="shared" si="569"/>
        <v>1671.3</v>
      </c>
      <c r="V356" s="36">
        <f t="shared" ref="V356:W356" si="571">V357+V359</f>
        <v>0</v>
      </c>
      <c r="W356" s="36">
        <f t="shared" si="571"/>
        <v>1671.3</v>
      </c>
      <c r="X356" s="36">
        <f t="shared" si="569"/>
        <v>1671.3</v>
      </c>
      <c r="Y356" s="36">
        <f t="shared" si="569"/>
        <v>0</v>
      </c>
      <c r="Z356" s="36">
        <f t="shared" si="569"/>
        <v>1671.3</v>
      </c>
      <c r="AA356" s="36">
        <f t="shared" si="569"/>
        <v>0</v>
      </c>
      <c r="AB356" s="36">
        <f t="shared" si="569"/>
        <v>1671.3</v>
      </c>
      <c r="AC356" s="36">
        <f t="shared" ref="AC356:AD356" si="572">AC357+AC359</f>
        <v>0</v>
      </c>
      <c r="AD356" s="36">
        <f t="shared" si="572"/>
        <v>1671.3</v>
      </c>
    </row>
    <row r="357" spans="1:30" ht="15.75" outlineLevel="5" x14ac:dyDescent="0.2">
      <c r="A357" s="22" t="s">
        <v>354</v>
      </c>
      <c r="B357" s="22" t="s">
        <v>386</v>
      </c>
      <c r="C357" s="22" t="s">
        <v>136</v>
      </c>
      <c r="D357" s="22"/>
      <c r="E357" s="40" t="s">
        <v>137</v>
      </c>
      <c r="F357" s="36">
        <f t="shared" ref="F357:AD357" si="573">F358</f>
        <v>1559.3</v>
      </c>
      <c r="G357" s="36">
        <f t="shared" si="573"/>
        <v>0</v>
      </c>
      <c r="H357" s="36">
        <f t="shared" si="573"/>
        <v>1559.3</v>
      </c>
      <c r="I357" s="36">
        <f t="shared" si="573"/>
        <v>21.864599999999999</v>
      </c>
      <c r="J357" s="36">
        <f t="shared" si="573"/>
        <v>0</v>
      </c>
      <c r="K357" s="36">
        <f t="shared" si="573"/>
        <v>1581.1646000000001</v>
      </c>
      <c r="L357" s="36">
        <f t="shared" si="573"/>
        <v>0</v>
      </c>
      <c r="M357" s="36">
        <f t="shared" si="573"/>
        <v>0</v>
      </c>
      <c r="N357" s="36">
        <f t="shared" si="573"/>
        <v>1581.1646000000001</v>
      </c>
      <c r="O357" s="36">
        <f t="shared" si="573"/>
        <v>0</v>
      </c>
      <c r="P357" s="253">
        <f t="shared" si="573"/>
        <v>1581.1646000000001</v>
      </c>
      <c r="Q357" s="36">
        <f t="shared" si="573"/>
        <v>1559.3</v>
      </c>
      <c r="R357" s="36">
        <f t="shared" si="573"/>
        <v>0</v>
      </c>
      <c r="S357" s="36">
        <f t="shared" si="573"/>
        <v>1559.3</v>
      </c>
      <c r="T357" s="36">
        <f t="shared" si="573"/>
        <v>0</v>
      </c>
      <c r="U357" s="36">
        <f t="shared" si="573"/>
        <v>1559.3</v>
      </c>
      <c r="V357" s="36">
        <f t="shared" si="573"/>
        <v>0</v>
      </c>
      <c r="W357" s="36">
        <f t="shared" si="573"/>
        <v>1559.3</v>
      </c>
      <c r="X357" s="36">
        <f t="shared" si="573"/>
        <v>1559.3</v>
      </c>
      <c r="Y357" s="36">
        <f t="shared" si="573"/>
        <v>0</v>
      </c>
      <c r="Z357" s="36">
        <f t="shared" si="573"/>
        <v>1559.3</v>
      </c>
      <c r="AA357" s="36">
        <f t="shared" si="573"/>
        <v>0</v>
      </c>
      <c r="AB357" s="36">
        <f t="shared" si="573"/>
        <v>1559.3</v>
      </c>
      <c r="AC357" s="36">
        <f t="shared" si="573"/>
        <v>0</v>
      </c>
      <c r="AD357" s="36">
        <f t="shared" si="573"/>
        <v>1559.3</v>
      </c>
    </row>
    <row r="358" spans="1:30" ht="15.75" outlineLevel="7" x14ac:dyDescent="0.2">
      <c r="A358" s="41" t="s">
        <v>354</v>
      </c>
      <c r="B358" s="41" t="s">
        <v>386</v>
      </c>
      <c r="C358" s="41" t="s">
        <v>136</v>
      </c>
      <c r="D358" s="41" t="s">
        <v>41</v>
      </c>
      <c r="E358" s="42" t="s">
        <v>42</v>
      </c>
      <c r="F358" s="32">
        <v>1559.3</v>
      </c>
      <c r="G358" s="32"/>
      <c r="H358" s="32">
        <f>SUM(F358:G358)</f>
        <v>1559.3</v>
      </c>
      <c r="I358" s="32">
        <v>21.864599999999999</v>
      </c>
      <c r="J358" s="32"/>
      <c r="K358" s="32">
        <f>SUM(H358:J358)</f>
        <v>1581.1646000000001</v>
      </c>
      <c r="L358" s="32"/>
      <c r="M358" s="32"/>
      <c r="N358" s="32">
        <f>SUM(K358:M358)</f>
        <v>1581.1646000000001</v>
      </c>
      <c r="O358" s="32"/>
      <c r="P358" s="252">
        <f>SUM(N358:O358)</f>
        <v>1581.1646000000001</v>
      </c>
      <c r="Q358" s="34">
        <v>1559.3</v>
      </c>
      <c r="R358" s="32"/>
      <c r="S358" s="32">
        <f>SUM(Q358:R358)</f>
        <v>1559.3</v>
      </c>
      <c r="T358" s="32"/>
      <c r="U358" s="32">
        <f>SUM(S358:T358)</f>
        <v>1559.3</v>
      </c>
      <c r="V358" s="32"/>
      <c r="W358" s="32">
        <f>SUM(U358:V358)</f>
        <v>1559.3</v>
      </c>
      <c r="X358" s="34">
        <v>1559.3</v>
      </c>
      <c r="Y358" s="32"/>
      <c r="Z358" s="32">
        <f>SUM(X358:Y358)</f>
        <v>1559.3</v>
      </c>
      <c r="AA358" s="32"/>
      <c r="AB358" s="32">
        <f>SUM(Z358:AA358)</f>
        <v>1559.3</v>
      </c>
      <c r="AC358" s="32"/>
      <c r="AD358" s="32">
        <f>SUM(AB358:AC358)</f>
        <v>1559.3</v>
      </c>
    </row>
    <row r="359" spans="1:30" ht="31.5" outlineLevel="5" x14ac:dyDescent="0.2">
      <c r="A359" s="22" t="s">
        <v>354</v>
      </c>
      <c r="B359" s="22" t="s">
        <v>386</v>
      </c>
      <c r="C359" s="22" t="s">
        <v>138</v>
      </c>
      <c r="D359" s="22"/>
      <c r="E359" s="40" t="s">
        <v>139</v>
      </c>
      <c r="F359" s="36">
        <f t="shared" ref="F359:AD359" si="574">F360</f>
        <v>112</v>
      </c>
      <c r="G359" s="36">
        <f t="shared" si="574"/>
        <v>0</v>
      </c>
      <c r="H359" s="36">
        <f t="shared" si="574"/>
        <v>112</v>
      </c>
      <c r="I359" s="36">
        <f t="shared" si="574"/>
        <v>0</v>
      </c>
      <c r="J359" s="36">
        <f t="shared" si="574"/>
        <v>0</v>
      </c>
      <c r="K359" s="36">
        <f t="shared" si="574"/>
        <v>112</v>
      </c>
      <c r="L359" s="36">
        <f t="shared" si="574"/>
        <v>0</v>
      </c>
      <c r="M359" s="36">
        <f t="shared" si="574"/>
        <v>0</v>
      </c>
      <c r="N359" s="36">
        <f t="shared" si="574"/>
        <v>112</v>
      </c>
      <c r="O359" s="36">
        <f t="shared" si="574"/>
        <v>0</v>
      </c>
      <c r="P359" s="253">
        <f t="shared" si="574"/>
        <v>112</v>
      </c>
      <c r="Q359" s="36">
        <f t="shared" si="574"/>
        <v>112</v>
      </c>
      <c r="R359" s="36">
        <f t="shared" si="574"/>
        <v>0</v>
      </c>
      <c r="S359" s="36">
        <f t="shared" si="574"/>
        <v>112</v>
      </c>
      <c r="T359" s="36">
        <f t="shared" si="574"/>
        <v>0</v>
      </c>
      <c r="U359" s="36">
        <f t="shared" si="574"/>
        <v>112</v>
      </c>
      <c r="V359" s="36">
        <f t="shared" si="574"/>
        <v>0</v>
      </c>
      <c r="W359" s="36">
        <f t="shared" si="574"/>
        <v>112</v>
      </c>
      <c r="X359" s="36">
        <f t="shared" si="574"/>
        <v>112</v>
      </c>
      <c r="Y359" s="36">
        <f t="shared" si="574"/>
        <v>0</v>
      </c>
      <c r="Z359" s="36">
        <f t="shared" si="574"/>
        <v>112</v>
      </c>
      <c r="AA359" s="36">
        <f t="shared" si="574"/>
        <v>0</v>
      </c>
      <c r="AB359" s="36">
        <f t="shared" si="574"/>
        <v>112</v>
      </c>
      <c r="AC359" s="36">
        <f t="shared" si="574"/>
        <v>0</v>
      </c>
      <c r="AD359" s="36">
        <f t="shared" si="574"/>
        <v>112</v>
      </c>
    </row>
    <row r="360" spans="1:30" ht="15.75" outlineLevel="7" x14ac:dyDescent="0.2">
      <c r="A360" s="41" t="s">
        <v>354</v>
      </c>
      <c r="B360" s="41" t="s">
        <v>386</v>
      </c>
      <c r="C360" s="41" t="s">
        <v>138</v>
      </c>
      <c r="D360" s="41" t="s">
        <v>41</v>
      </c>
      <c r="E360" s="42" t="s">
        <v>42</v>
      </c>
      <c r="F360" s="32">
        <v>112</v>
      </c>
      <c r="G360" s="32"/>
      <c r="H360" s="32">
        <f>SUM(F360:G360)</f>
        <v>112</v>
      </c>
      <c r="I360" s="32"/>
      <c r="J360" s="32"/>
      <c r="K360" s="32">
        <f>SUM(H360:J360)</f>
        <v>112</v>
      </c>
      <c r="L360" s="32"/>
      <c r="M360" s="32"/>
      <c r="N360" s="32">
        <f>SUM(K360:M360)</f>
        <v>112</v>
      </c>
      <c r="O360" s="32"/>
      <c r="P360" s="252">
        <f>SUM(N360:O360)</f>
        <v>112</v>
      </c>
      <c r="Q360" s="34">
        <v>112</v>
      </c>
      <c r="R360" s="32"/>
      <c r="S360" s="32">
        <f>SUM(Q360:R360)</f>
        <v>112</v>
      </c>
      <c r="T360" s="32"/>
      <c r="U360" s="32">
        <f>SUM(S360:T360)</f>
        <v>112</v>
      </c>
      <c r="V360" s="32"/>
      <c r="W360" s="32">
        <f>SUM(U360:V360)</f>
        <v>112</v>
      </c>
      <c r="X360" s="34">
        <v>112</v>
      </c>
      <c r="Y360" s="32"/>
      <c r="Z360" s="32">
        <f>SUM(X360:Y360)</f>
        <v>112</v>
      </c>
      <c r="AA360" s="32"/>
      <c r="AB360" s="32">
        <f>SUM(Z360:AA360)</f>
        <v>112</v>
      </c>
      <c r="AC360" s="32"/>
      <c r="AD360" s="32">
        <f>SUM(AB360:AC360)</f>
        <v>112</v>
      </c>
    </row>
    <row r="361" spans="1:30" ht="35.25" customHeight="1" outlineLevel="4" x14ac:dyDescent="0.2">
      <c r="A361" s="22" t="s">
        <v>354</v>
      </c>
      <c r="B361" s="22" t="s">
        <v>386</v>
      </c>
      <c r="C361" s="22" t="s">
        <v>140</v>
      </c>
      <c r="D361" s="22"/>
      <c r="E361" s="40" t="s">
        <v>655</v>
      </c>
      <c r="F361" s="36">
        <f>F364+F362+F368+F366+F370+F372+F374</f>
        <v>26235.699999999997</v>
      </c>
      <c r="G361" s="36">
        <f t="shared" ref="G361:AB361" si="575">G364+G362+G368+G366+G370+G372+G374</f>
        <v>156666.81</v>
      </c>
      <c r="H361" s="36">
        <f t="shared" si="575"/>
        <v>182902.51</v>
      </c>
      <c r="I361" s="36">
        <f t="shared" si="575"/>
        <v>0</v>
      </c>
      <c r="J361" s="36">
        <f t="shared" si="575"/>
        <v>18088.967670000002</v>
      </c>
      <c r="K361" s="36">
        <f t="shared" si="575"/>
        <v>200991.47766999999</v>
      </c>
      <c r="L361" s="36">
        <f t="shared" si="575"/>
        <v>0</v>
      </c>
      <c r="M361" s="36">
        <f t="shared" si="575"/>
        <v>0</v>
      </c>
      <c r="N361" s="36">
        <f t="shared" si="575"/>
        <v>200991.47766999999</v>
      </c>
      <c r="O361" s="36">
        <f t="shared" ref="O361:P361" si="576">O364+O362+O368+O366+O370+O372+O374</f>
        <v>0</v>
      </c>
      <c r="P361" s="253">
        <f t="shared" si="576"/>
        <v>200991.47766999999</v>
      </c>
      <c r="Q361" s="36">
        <f t="shared" si="575"/>
        <v>12348.3</v>
      </c>
      <c r="R361" s="36">
        <f t="shared" si="575"/>
        <v>0</v>
      </c>
      <c r="S361" s="36">
        <f t="shared" si="575"/>
        <v>12348.3</v>
      </c>
      <c r="T361" s="36">
        <f t="shared" si="575"/>
        <v>0</v>
      </c>
      <c r="U361" s="36">
        <f t="shared" si="575"/>
        <v>12348.3</v>
      </c>
      <c r="V361" s="36">
        <f t="shared" ref="V361:W361" si="577">V364+V362+V368+V366+V370+V372+V374</f>
        <v>0</v>
      </c>
      <c r="W361" s="36">
        <f t="shared" si="577"/>
        <v>12348.3</v>
      </c>
      <c r="X361" s="36">
        <f t="shared" si="575"/>
        <v>12348.3</v>
      </c>
      <c r="Y361" s="36">
        <f t="shared" si="575"/>
        <v>0</v>
      </c>
      <c r="Z361" s="36">
        <f t="shared" si="575"/>
        <v>12348.3</v>
      </c>
      <c r="AA361" s="36">
        <f t="shared" si="575"/>
        <v>0</v>
      </c>
      <c r="AB361" s="36">
        <f t="shared" si="575"/>
        <v>12348.3</v>
      </c>
      <c r="AC361" s="36">
        <f t="shared" ref="AC361:AD361" si="578">AC364+AC362+AC368+AC366+AC370+AC372+AC374</f>
        <v>0</v>
      </c>
      <c r="AD361" s="36">
        <f t="shared" si="578"/>
        <v>12348.3</v>
      </c>
    </row>
    <row r="362" spans="1:30" ht="31.5" outlineLevel="4" x14ac:dyDescent="0.2">
      <c r="A362" s="22" t="s">
        <v>354</v>
      </c>
      <c r="B362" s="22" t="s">
        <v>386</v>
      </c>
      <c r="C362" s="26" t="s">
        <v>467</v>
      </c>
      <c r="D362" s="26"/>
      <c r="E362" s="27" t="s">
        <v>656</v>
      </c>
      <c r="F362" s="36">
        <f t="shared" ref="F362:AC362" si="579">F363</f>
        <v>1000</v>
      </c>
      <c r="G362" s="36">
        <f t="shared" si="579"/>
        <v>0</v>
      </c>
      <c r="H362" s="36">
        <f t="shared" si="579"/>
        <v>1000</v>
      </c>
      <c r="I362" s="36">
        <f t="shared" si="579"/>
        <v>0</v>
      </c>
      <c r="J362" s="36">
        <f t="shared" si="579"/>
        <v>0</v>
      </c>
      <c r="K362" s="36">
        <f t="shared" si="579"/>
        <v>1000</v>
      </c>
      <c r="L362" s="36">
        <f t="shared" si="579"/>
        <v>0</v>
      </c>
      <c r="M362" s="36">
        <f t="shared" si="579"/>
        <v>0</v>
      </c>
      <c r="N362" s="36">
        <f t="shared" si="579"/>
        <v>1000</v>
      </c>
      <c r="O362" s="36">
        <f t="shared" si="579"/>
        <v>0</v>
      </c>
      <c r="P362" s="253">
        <f t="shared" si="579"/>
        <v>1000</v>
      </c>
      <c r="Q362" s="36"/>
      <c r="R362" s="36">
        <f t="shared" si="579"/>
        <v>0</v>
      </c>
      <c r="S362" s="36"/>
      <c r="T362" s="36">
        <f t="shared" si="579"/>
        <v>0</v>
      </c>
      <c r="U362" s="36"/>
      <c r="V362" s="36">
        <f t="shared" si="579"/>
        <v>0</v>
      </c>
      <c r="W362" s="36"/>
      <c r="X362" s="36"/>
      <c r="Y362" s="36">
        <f t="shared" si="579"/>
        <v>0</v>
      </c>
      <c r="Z362" s="36"/>
      <c r="AA362" s="36">
        <f t="shared" si="579"/>
        <v>0</v>
      </c>
      <c r="AB362" s="36"/>
      <c r="AC362" s="36">
        <f t="shared" si="579"/>
        <v>0</v>
      </c>
      <c r="AD362" s="36"/>
    </row>
    <row r="363" spans="1:30" ht="15.75" outlineLevel="4" x14ac:dyDescent="0.2">
      <c r="A363" s="41" t="s">
        <v>354</v>
      </c>
      <c r="B363" s="41" t="s">
        <v>386</v>
      </c>
      <c r="C363" s="30" t="s">
        <v>467</v>
      </c>
      <c r="D363" s="30" t="s">
        <v>41</v>
      </c>
      <c r="E363" s="38" t="s">
        <v>42</v>
      </c>
      <c r="F363" s="32">
        <v>1000</v>
      </c>
      <c r="G363" s="32"/>
      <c r="H363" s="32">
        <f>SUM(F363:G363)</f>
        <v>1000</v>
      </c>
      <c r="I363" s="32"/>
      <c r="J363" s="32"/>
      <c r="K363" s="32">
        <f>SUM(H363:J363)</f>
        <v>1000</v>
      </c>
      <c r="L363" s="32"/>
      <c r="M363" s="32"/>
      <c r="N363" s="32">
        <f>SUM(K363:M363)</f>
        <v>1000</v>
      </c>
      <c r="O363" s="32"/>
      <c r="P363" s="252">
        <f>SUM(N363:O363)</f>
        <v>1000</v>
      </c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</row>
    <row r="364" spans="1:30" ht="31.5" outlineLevel="5" x14ac:dyDescent="0.2">
      <c r="A364" s="22" t="s">
        <v>354</v>
      </c>
      <c r="B364" s="22" t="s">
        <v>386</v>
      </c>
      <c r="C364" s="22" t="s">
        <v>141</v>
      </c>
      <c r="D364" s="22"/>
      <c r="E364" s="40" t="s">
        <v>630</v>
      </c>
      <c r="F364" s="36">
        <f t="shared" ref="F364:AC366" si="580">F365</f>
        <v>1234.8</v>
      </c>
      <c r="G364" s="36">
        <f t="shared" si="580"/>
        <v>0</v>
      </c>
      <c r="H364" s="36">
        <f t="shared" si="580"/>
        <v>1234.8</v>
      </c>
      <c r="I364" s="36">
        <f t="shared" si="580"/>
        <v>0</v>
      </c>
      <c r="J364" s="36">
        <f t="shared" si="580"/>
        <v>0</v>
      </c>
      <c r="K364" s="36">
        <f t="shared" si="580"/>
        <v>1234.8</v>
      </c>
      <c r="L364" s="36">
        <f t="shared" si="580"/>
        <v>0</v>
      </c>
      <c r="M364" s="36">
        <f t="shared" si="580"/>
        <v>0</v>
      </c>
      <c r="N364" s="36">
        <f t="shared" si="580"/>
        <v>1234.8</v>
      </c>
      <c r="O364" s="36">
        <f t="shared" si="580"/>
        <v>0</v>
      </c>
      <c r="P364" s="253">
        <f t="shared" si="580"/>
        <v>1234.8</v>
      </c>
      <c r="Q364" s="36">
        <f t="shared" si="580"/>
        <v>1234.8</v>
      </c>
      <c r="R364" s="36">
        <f t="shared" si="580"/>
        <v>0</v>
      </c>
      <c r="S364" s="36">
        <f t="shared" si="580"/>
        <v>1234.8</v>
      </c>
      <c r="T364" s="36">
        <f t="shared" si="580"/>
        <v>0</v>
      </c>
      <c r="U364" s="36">
        <f t="shared" si="580"/>
        <v>1234.8</v>
      </c>
      <c r="V364" s="36">
        <f t="shared" si="580"/>
        <v>0</v>
      </c>
      <c r="W364" s="36">
        <f t="shared" si="580"/>
        <v>1234.8</v>
      </c>
      <c r="X364" s="36">
        <f t="shared" si="580"/>
        <v>1234.8</v>
      </c>
      <c r="Y364" s="36">
        <f t="shared" si="580"/>
        <v>0</v>
      </c>
      <c r="Z364" s="36">
        <f t="shared" si="580"/>
        <v>1234.8</v>
      </c>
      <c r="AA364" s="36">
        <f t="shared" si="580"/>
        <v>0</v>
      </c>
      <c r="AB364" s="36">
        <f t="shared" si="580"/>
        <v>1234.8</v>
      </c>
      <c r="AC364" s="36">
        <f t="shared" si="580"/>
        <v>0</v>
      </c>
      <c r="AD364" s="36">
        <f t="shared" ref="AC364:AD366" si="581">AD365</f>
        <v>1234.8</v>
      </c>
    </row>
    <row r="365" spans="1:30" ht="15.75" outlineLevel="7" x14ac:dyDescent="0.2">
      <c r="A365" s="41" t="s">
        <v>354</v>
      </c>
      <c r="B365" s="41" t="s">
        <v>386</v>
      </c>
      <c r="C365" s="41" t="s">
        <v>141</v>
      </c>
      <c r="D365" s="41" t="s">
        <v>41</v>
      </c>
      <c r="E365" s="42" t="s">
        <v>42</v>
      </c>
      <c r="F365" s="32">
        <f>1272.1-37.3</f>
        <v>1234.8</v>
      </c>
      <c r="G365" s="32"/>
      <c r="H365" s="32">
        <f>SUM(F365:G365)</f>
        <v>1234.8</v>
      </c>
      <c r="I365" s="32"/>
      <c r="J365" s="32"/>
      <c r="K365" s="32">
        <f>SUM(H365:J365)</f>
        <v>1234.8</v>
      </c>
      <c r="L365" s="32"/>
      <c r="M365" s="32"/>
      <c r="N365" s="32">
        <f>SUM(K365:M365)</f>
        <v>1234.8</v>
      </c>
      <c r="O365" s="32"/>
      <c r="P365" s="252">
        <f>SUM(N365:O365)</f>
        <v>1234.8</v>
      </c>
      <c r="Q365" s="32">
        <f t="shared" ref="Q365:X365" si="582">1272.1-37.3</f>
        <v>1234.8</v>
      </c>
      <c r="R365" s="32"/>
      <c r="S365" s="32">
        <f>SUM(Q365:R365)</f>
        <v>1234.8</v>
      </c>
      <c r="T365" s="32"/>
      <c r="U365" s="32">
        <f>SUM(S365:T365)</f>
        <v>1234.8</v>
      </c>
      <c r="V365" s="32"/>
      <c r="W365" s="32">
        <f>SUM(U365:V365)</f>
        <v>1234.8</v>
      </c>
      <c r="X365" s="32">
        <f t="shared" si="582"/>
        <v>1234.8</v>
      </c>
      <c r="Y365" s="32"/>
      <c r="Z365" s="32">
        <f>SUM(X365:Y365)</f>
        <v>1234.8</v>
      </c>
      <c r="AA365" s="32"/>
      <c r="AB365" s="32">
        <f>SUM(Z365:AA365)</f>
        <v>1234.8</v>
      </c>
      <c r="AC365" s="32"/>
      <c r="AD365" s="32">
        <f>SUM(AB365:AC365)</f>
        <v>1234.8</v>
      </c>
    </row>
    <row r="366" spans="1:30" ht="31.5" outlineLevel="5" x14ac:dyDescent="0.2">
      <c r="A366" s="22" t="s">
        <v>354</v>
      </c>
      <c r="B366" s="22" t="s">
        <v>386</v>
      </c>
      <c r="C366" s="22" t="s">
        <v>141</v>
      </c>
      <c r="D366" s="22"/>
      <c r="E366" s="40" t="s">
        <v>573</v>
      </c>
      <c r="F366" s="36">
        <f t="shared" si="580"/>
        <v>11113.5</v>
      </c>
      <c r="G366" s="36">
        <f t="shared" si="580"/>
        <v>0</v>
      </c>
      <c r="H366" s="36">
        <f t="shared" si="580"/>
        <v>11113.5</v>
      </c>
      <c r="I366" s="36">
        <f t="shared" si="580"/>
        <v>0</v>
      </c>
      <c r="J366" s="36">
        <f t="shared" si="580"/>
        <v>0</v>
      </c>
      <c r="K366" s="36">
        <f t="shared" si="580"/>
        <v>11113.5</v>
      </c>
      <c r="L366" s="36">
        <f t="shared" si="580"/>
        <v>0</v>
      </c>
      <c r="M366" s="36">
        <f t="shared" si="580"/>
        <v>0</v>
      </c>
      <c r="N366" s="36">
        <f t="shared" si="580"/>
        <v>11113.5</v>
      </c>
      <c r="O366" s="36">
        <f t="shared" si="580"/>
        <v>0</v>
      </c>
      <c r="P366" s="253">
        <f t="shared" si="580"/>
        <v>11113.5</v>
      </c>
      <c r="Q366" s="36">
        <f t="shared" si="580"/>
        <v>11113.5</v>
      </c>
      <c r="R366" s="36">
        <f t="shared" si="580"/>
        <v>0</v>
      </c>
      <c r="S366" s="36">
        <f t="shared" si="580"/>
        <v>11113.5</v>
      </c>
      <c r="T366" s="36">
        <f t="shared" si="580"/>
        <v>0</v>
      </c>
      <c r="U366" s="36">
        <f t="shared" si="580"/>
        <v>11113.5</v>
      </c>
      <c r="V366" s="36">
        <f t="shared" si="580"/>
        <v>0</v>
      </c>
      <c r="W366" s="36">
        <f t="shared" si="580"/>
        <v>11113.5</v>
      </c>
      <c r="X366" s="36">
        <f t="shared" si="580"/>
        <v>11113.5</v>
      </c>
      <c r="Y366" s="36">
        <f t="shared" si="580"/>
        <v>0</v>
      </c>
      <c r="Z366" s="36">
        <f t="shared" si="580"/>
        <v>11113.5</v>
      </c>
      <c r="AA366" s="36">
        <f t="shared" si="580"/>
        <v>0</v>
      </c>
      <c r="AB366" s="36">
        <f t="shared" si="580"/>
        <v>11113.5</v>
      </c>
      <c r="AC366" s="36">
        <f t="shared" si="581"/>
        <v>0</v>
      </c>
      <c r="AD366" s="36">
        <f t="shared" si="581"/>
        <v>11113.5</v>
      </c>
    </row>
    <row r="367" spans="1:30" ht="15.75" outlineLevel="7" x14ac:dyDescent="0.2">
      <c r="A367" s="41" t="s">
        <v>354</v>
      </c>
      <c r="B367" s="41" t="s">
        <v>386</v>
      </c>
      <c r="C367" s="41" t="s">
        <v>141</v>
      </c>
      <c r="D367" s="41" t="s">
        <v>41</v>
      </c>
      <c r="E367" s="42" t="s">
        <v>42</v>
      </c>
      <c r="F367" s="32">
        <v>11113.5</v>
      </c>
      <c r="G367" s="32"/>
      <c r="H367" s="32">
        <f>SUM(F367:G367)</f>
        <v>11113.5</v>
      </c>
      <c r="I367" s="32"/>
      <c r="J367" s="32"/>
      <c r="K367" s="32">
        <f>SUM(H367:J367)</f>
        <v>11113.5</v>
      </c>
      <c r="L367" s="32"/>
      <c r="M367" s="32"/>
      <c r="N367" s="32">
        <f>SUM(K367:M367)</f>
        <v>11113.5</v>
      </c>
      <c r="O367" s="32"/>
      <c r="P367" s="252">
        <f>SUM(N367:O367)</f>
        <v>11113.5</v>
      </c>
      <c r="Q367" s="34">
        <v>11113.5</v>
      </c>
      <c r="R367" s="32"/>
      <c r="S367" s="32">
        <f>SUM(Q367:R367)</f>
        <v>11113.5</v>
      </c>
      <c r="T367" s="32"/>
      <c r="U367" s="32">
        <f>SUM(S367:T367)</f>
        <v>11113.5</v>
      </c>
      <c r="V367" s="32"/>
      <c r="W367" s="32">
        <f>SUM(U367:V367)</f>
        <v>11113.5</v>
      </c>
      <c r="X367" s="34">
        <v>11113.5</v>
      </c>
      <c r="Y367" s="32"/>
      <c r="Z367" s="32">
        <f>SUM(X367:Y367)</f>
        <v>11113.5</v>
      </c>
      <c r="AA367" s="32"/>
      <c r="AB367" s="32">
        <f>SUM(Z367:AA367)</f>
        <v>11113.5</v>
      </c>
      <c r="AC367" s="32"/>
      <c r="AD367" s="32">
        <f>SUM(AB367:AC367)</f>
        <v>11113.5</v>
      </c>
    </row>
    <row r="368" spans="1:30" s="82" customFormat="1" ht="47.25" outlineLevel="7" x14ac:dyDescent="0.2">
      <c r="A368" s="22" t="s">
        <v>354</v>
      </c>
      <c r="B368" s="22" t="s">
        <v>386</v>
      </c>
      <c r="C368" s="22" t="s">
        <v>482</v>
      </c>
      <c r="D368" s="22"/>
      <c r="E368" s="40" t="s">
        <v>574</v>
      </c>
      <c r="F368" s="36">
        <f>F369</f>
        <v>3864</v>
      </c>
      <c r="G368" s="36">
        <f t="shared" ref="G368:P368" si="583">G369</f>
        <v>0</v>
      </c>
      <c r="H368" s="36">
        <f t="shared" si="583"/>
        <v>3864</v>
      </c>
      <c r="I368" s="36">
        <f t="shared" si="583"/>
        <v>0</v>
      </c>
      <c r="J368" s="36">
        <f t="shared" si="583"/>
        <v>0</v>
      </c>
      <c r="K368" s="36">
        <f t="shared" si="583"/>
        <v>3864</v>
      </c>
      <c r="L368" s="36">
        <f t="shared" si="583"/>
        <v>0</v>
      </c>
      <c r="M368" s="36">
        <f t="shared" si="583"/>
        <v>0</v>
      </c>
      <c r="N368" s="36">
        <f t="shared" si="583"/>
        <v>3864</v>
      </c>
      <c r="O368" s="36">
        <f t="shared" si="583"/>
        <v>0</v>
      </c>
      <c r="P368" s="253">
        <f t="shared" si="583"/>
        <v>3864</v>
      </c>
      <c r="Q368" s="36"/>
      <c r="R368" s="36">
        <f t="shared" ref="R368:V368" si="584">R369</f>
        <v>0</v>
      </c>
      <c r="S368" s="36"/>
      <c r="T368" s="36">
        <f t="shared" si="584"/>
        <v>0</v>
      </c>
      <c r="U368" s="36"/>
      <c r="V368" s="36">
        <f t="shared" si="584"/>
        <v>0</v>
      </c>
      <c r="W368" s="36"/>
      <c r="X368" s="36"/>
      <c r="Y368" s="36">
        <f t="shared" ref="Y368:AC368" si="585">Y369</f>
        <v>0</v>
      </c>
      <c r="Z368" s="36"/>
      <c r="AA368" s="36">
        <f t="shared" si="585"/>
        <v>0</v>
      </c>
      <c r="AB368" s="36"/>
      <c r="AC368" s="36">
        <f t="shared" si="585"/>
        <v>0</v>
      </c>
      <c r="AD368" s="36"/>
    </row>
    <row r="369" spans="1:30" ht="15.75" outlineLevel="7" x14ac:dyDescent="0.2">
      <c r="A369" s="41" t="s">
        <v>354</v>
      </c>
      <c r="B369" s="41" t="s">
        <v>386</v>
      </c>
      <c r="C369" s="41" t="s">
        <v>482</v>
      </c>
      <c r="D369" s="41" t="s">
        <v>41</v>
      </c>
      <c r="E369" s="42" t="s">
        <v>42</v>
      </c>
      <c r="F369" s="32">
        <v>3864</v>
      </c>
      <c r="G369" s="32"/>
      <c r="H369" s="32">
        <f>SUM(F369:G369)</f>
        <v>3864</v>
      </c>
      <c r="I369" s="32"/>
      <c r="J369" s="32"/>
      <c r="K369" s="32">
        <f>SUM(H369:J369)</f>
        <v>3864</v>
      </c>
      <c r="L369" s="32"/>
      <c r="M369" s="32"/>
      <c r="N369" s="32">
        <f>SUM(K369:M369)</f>
        <v>3864</v>
      </c>
      <c r="O369" s="32"/>
      <c r="P369" s="252">
        <f>SUM(N369:O369)</f>
        <v>3864</v>
      </c>
      <c r="Q369" s="34"/>
      <c r="R369" s="32"/>
      <c r="S369" s="32"/>
      <c r="T369" s="32"/>
      <c r="U369" s="32"/>
      <c r="V369" s="32"/>
      <c r="W369" s="32"/>
      <c r="X369" s="34"/>
      <c r="Y369" s="32"/>
      <c r="Z369" s="32"/>
      <c r="AA369" s="32"/>
      <c r="AB369" s="32"/>
      <c r="AC369" s="32"/>
      <c r="AD369" s="32"/>
    </row>
    <row r="370" spans="1:30" s="82" customFormat="1" ht="47.25" outlineLevel="7" x14ac:dyDescent="0.2">
      <c r="A370" s="22" t="s">
        <v>354</v>
      </c>
      <c r="B370" s="22" t="s">
        <v>386</v>
      </c>
      <c r="C370" s="22" t="s">
        <v>482</v>
      </c>
      <c r="D370" s="22"/>
      <c r="E370" s="40" t="s">
        <v>575</v>
      </c>
      <c r="F370" s="36">
        <f>F371</f>
        <v>9023.4</v>
      </c>
      <c r="G370" s="36">
        <f t="shared" ref="G370:P370" si="586">G371</f>
        <v>0</v>
      </c>
      <c r="H370" s="36">
        <f t="shared" si="586"/>
        <v>9023.4</v>
      </c>
      <c r="I370" s="36">
        <f t="shared" si="586"/>
        <v>0</v>
      </c>
      <c r="J370" s="36">
        <f t="shared" si="586"/>
        <v>0</v>
      </c>
      <c r="K370" s="36">
        <f t="shared" si="586"/>
        <v>9023.4</v>
      </c>
      <c r="L370" s="36">
        <f t="shared" si="586"/>
        <v>0</v>
      </c>
      <c r="M370" s="36">
        <f t="shared" si="586"/>
        <v>0</v>
      </c>
      <c r="N370" s="36">
        <f t="shared" si="586"/>
        <v>9023.4</v>
      </c>
      <c r="O370" s="36">
        <f t="shared" si="586"/>
        <v>0</v>
      </c>
      <c r="P370" s="253">
        <f t="shared" si="586"/>
        <v>9023.4</v>
      </c>
      <c r="Q370" s="36"/>
      <c r="R370" s="36">
        <f t="shared" ref="R370:V370" si="587">R371</f>
        <v>0</v>
      </c>
      <c r="S370" s="36"/>
      <c r="T370" s="36">
        <f t="shared" si="587"/>
        <v>0</v>
      </c>
      <c r="U370" s="36"/>
      <c r="V370" s="36">
        <f t="shared" si="587"/>
        <v>0</v>
      </c>
      <c r="W370" s="36"/>
      <c r="X370" s="36"/>
      <c r="Y370" s="36">
        <f t="shared" ref="Y370:AC370" si="588">Y371</f>
        <v>0</v>
      </c>
      <c r="Z370" s="36"/>
      <c r="AA370" s="36">
        <f t="shared" si="588"/>
        <v>0</v>
      </c>
      <c r="AB370" s="36"/>
      <c r="AC370" s="36">
        <f t="shared" si="588"/>
        <v>0</v>
      </c>
      <c r="AD370" s="36"/>
    </row>
    <row r="371" spans="1:30" ht="15.75" outlineLevel="7" x14ac:dyDescent="0.2">
      <c r="A371" s="41" t="s">
        <v>354</v>
      </c>
      <c r="B371" s="41" t="s">
        <v>386</v>
      </c>
      <c r="C371" s="41" t="s">
        <v>482</v>
      </c>
      <c r="D371" s="41" t="s">
        <v>41</v>
      </c>
      <c r="E371" s="42" t="s">
        <v>42</v>
      </c>
      <c r="F371" s="32">
        <v>9023.4</v>
      </c>
      <c r="G371" s="32"/>
      <c r="H371" s="32">
        <f>SUM(F371:G371)</f>
        <v>9023.4</v>
      </c>
      <c r="I371" s="32"/>
      <c r="J371" s="32"/>
      <c r="K371" s="32">
        <f>SUM(H371:J371)</f>
        <v>9023.4</v>
      </c>
      <c r="L371" s="32"/>
      <c r="M371" s="32"/>
      <c r="N371" s="32">
        <f>SUM(K371:M371)</f>
        <v>9023.4</v>
      </c>
      <c r="O371" s="32"/>
      <c r="P371" s="252">
        <f>SUM(N371:O371)</f>
        <v>9023.4</v>
      </c>
      <c r="Q371" s="34"/>
      <c r="R371" s="32"/>
      <c r="S371" s="32"/>
      <c r="T371" s="32"/>
      <c r="U371" s="32"/>
      <c r="V371" s="32"/>
      <c r="W371" s="32"/>
      <c r="X371" s="34"/>
      <c r="Y371" s="32"/>
      <c r="Z371" s="32"/>
      <c r="AA371" s="32"/>
      <c r="AB371" s="32"/>
      <c r="AC371" s="32"/>
      <c r="AD371" s="32"/>
    </row>
    <row r="372" spans="1:30" ht="31.5" outlineLevel="7" x14ac:dyDescent="0.2">
      <c r="A372" s="22" t="s">
        <v>354</v>
      </c>
      <c r="B372" s="22" t="s">
        <v>386</v>
      </c>
      <c r="C372" s="22" t="s">
        <v>617</v>
      </c>
      <c r="D372" s="22"/>
      <c r="E372" s="40" t="s">
        <v>626</v>
      </c>
      <c r="F372" s="32"/>
      <c r="G372" s="36">
        <f t="shared" ref="G372:AC372" si="589">G373</f>
        <v>39169.202499999999</v>
      </c>
      <c r="H372" s="36">
        <f t="shared" si="589"/>
        <v>39169.202499999999</v>
      </c>
      <c r="I372" s="36">
        <f t="shared" si="589"/>
        <v>0</v>
      </c>
      <c r="J372" s="36">
        <f t="shared" si="589"/>
        <v>18088.967670000002</v>
      </c>
      <c r="K372" s="36">
        <f t="shared" si="589"/>
        <v>57258.170169999998</v>
      </c>
      <c r="L372" s="36">
        <f t="shared" si="589"/>
        <v>0</v>
      </c>
      <c r="M372" s="36">
        <f t="shared" si="589"/>
        <v>0</v>
      </c>
      <c r="N372" s="36">
        <f t="shared" si="589"/>
        <v>57258.170169999998</v>
      </c>
      <c r="O372" s="36">
        <f t="shared" si="589"/>
        <v>0</v>
      </c>
      <c r="P372" s="253">
        <f t="shared" si="589"/>
        <v>57258.170169999998</v>
      </c>
      <c r="Q372" s="36">
        <f t="shared" si="589"/>
        <v>0</v>
      </c>
      <c r="R372" s="36">
        <f t="shared" si="589"/>
        <v>0</v>
      </c>
      <c r="S372" s="36"/>
      <c r="T372" s="36">
        <f t="shared" si="589"/>
        <v>0</v>
      </c>
      <c r="U372" s="36"/>
      <c r="V372" s="36">
        <f t="shared" si="589"/>
        <v>0</v>
      </c>
      <c r="W372" s="36"/>
      <c r="X372" s="36">
        <f t="shared" si="589"/>
        <v>0</v>
      </c>
      <c r="Y372" s="36">
        <f t="shared" si="589"/>
        <v>0</v>
      </c>
      <c r="Z372" s="36"/>
      <c r="AA372" s="36">
        <f t="shared" si="589"/>
        <v>0</v>
      </c>
      <c r="AB372" s="36"/>
      <c r="AC372" s="36">
        <f t="shared" si="589"/>
        <v>0</v>
      </c>
      <c r="AD372" s="36"/>
    </row>
    <row r="373" spans="1:30" ht="15.75" outlineLevel="7" x14ac:dyDescent="0.2">
      <c r="A373" s="41" t="s">
        <v>354</v>
      </c>
      <c r="B373" s="41" t="s">
        <v>386</v>
      </c>
      <c r="C373" s="41" t="s">
        <v>617</v>
      </c>
      <c r="D373" s="41" t="s">
        <v>41</v>
      </c>
      <c r="E373" s="42" t="s">
        <v>42</v>
      </c>
      <c r="F373" s="32"/>
      <c r="G373" s="33">
        <f>21409.2025+7500+3250+7010</f>
        <v>39169.202499999999</v>
      </c>
      <c r="H373" s="33">
        <f>SUM(F373:G373)</f>
        <v>39169.202499999999</v>
      </c>
      <c r="I373" s="33"/>
      <c r="J373" s="33">
        <v>18088.967670000002</v>
      </c>
      <c r="K373" s="33">
        <f>SUM(H373:J373)</f>
        <v>57258.170169999998</v>
      </c>
      <c r="L373" s="33"/>
      <c r="M373" s="33"/>
      <c r="N373" s="33">
        <f>SUM(K373:M373)</f>
        <v>57258.170169999998</v>
      </c>
      <c r="O373" s="33"/>
      <c r="P373" s="254">
        <f>SUM(N373:O373)</f>
        <v>57258.170169999998</v>
      </c>
      <c r="Q373" s="34"/>
      <c r="R373" s="32"/>
      <c r="S373" s="32"/>
      <c r="T373" s="32"/>
      <c r="U373" s="32"/>
      <c r="V373" s="32"/>
      <c r="W373" s="32"/>
      <c r="X373" s="34"/>
      <c r="Y373" s="32"/>
      <c r="Z373" s="32"/>
      <c r="AA373" s="32"/>
      <c r="AB373" s="32"/>
      <c r="AC373" s="32"/>
      <c r="AD373" s="32"/>
    </row>
    <row r="374" spans="1:30" ht="31.5" outlineLevel="7" x14ac:dyDescent="0.2">
      <c r="A374" s="22" t="s">
        <v>354</v>
      </c>
      <c r="B374" s="22" t="s">
        <v>386</v>
      </c>
      <c r="C374" s="22" t="s">
        <v>617</v>
      </c>
      <c r="D374" s="22"/>
      <c r="E374" s="40" t="s">
        <v>629</v>
      </c>
      <c r="F374" s="32"/>
      <c r="G374" s="36">
        <f t="shared" ref="G374:AC374" si="590">G375</f>
        <v>117497.6075</v>
      </c>
      <c r="H374" s="36">
        <f t="shared" si="590"/>
        <v>117497.6075</v>
      </c>
      <c r="I374" s="36">
        <f t="shared" si="590"/>
        <v>0</v>
      </c>
      <c r="J374" s="36">
        <f t="shared" si="590"/>
        <v>0</v>
      </c>
      <c r="K374" s="36">
        <f t="shared" si="590"/>
        <v>117497.6075</v>
      </c>
      <c r="L374" s="36">
        <f t="shared" si="590"/>
        <v>0</v>
      </c>
      <c r="M374" s="36">
        <f t="shared" si="590"/>
        <v>0</v>
      </c>
      <c r="N374" s="36">
        <f t="shared" si="590"/>
        <v>117497.6075</v>
      </c>
      <c r="O374" s="36">
        <f t="shared" si="590"/>
        <v>0</v>
      </c>
      <c r="P374" s="253">
        <f t="shared" si="590"/>
        <v>117497.6075</v>
      </c>
      <c r="Q374" s="36">
        <f t="shared" si="590"/>
        <v>0</v>
      </c>
      <c r="R374" s="36">
        <f t="shared" si="590"/>
        <v>0</v>
      </c>
      <c r="S374" s="36"/>
      <c r="T374" s="36">
        <f t="shared" si="590"/>
        <v>0</v>
      </c>
      <c r="U374" s="36"/>
      <c r="V374" s="36">
        <f t="shared" si="590"/>
        <v>0</v>
      </c>
      <c r="W374" s="36"/>
      <c r="X374" s="36">
        <f t="shared" si="590"/>
        <v>0</v>
      </c>
      <c r="Y374" s="36">
        <f t="shared" si="590"/>
        <v>0</v>
      </c>
      <c r="Z374" s="36"/>
      <c r="AA374" s="36">
        <f t="shared" si="590"/>
        <v>0</v>
      </c>
      <c r="AB374" s="36"/>
      <c r="AC374" s="36">
        <f t="shared" si="590"/>
        <v>0</v>
      </c>
      <c r="AD374" s="36"/>
    </row>
    <row r="375" spans="1:30" ht="15.75" outlineLevel="7" x14ac:dyDescent="0.2">
      <c r="A375" s="41" t="s">
        <v>354</v>
      </c>
      <c r="B375" s="41" t="s">
        <v>386</v>
      </c>
      <c r="C375" s="41" t="s">
        <v>617</v>
      </c>
      <c r="D375" s="41" t="s">
        <v>41</v>
      </c>
      <c r="E375" s="42" t="s">
        <v>42</v>
      </c>
      <c r="F375" s="32"/>
      <c r="G375" s="33">
        <f>64227.6075+22500+9750+21020</f>
        <v>117497.6075</v>
      </c>
      <c r="H375" s="33">
        <f>SUM(F375:G375)</f>
        <v>117497.6075</v>
      </c>
      <c r="I375" s="33"/>
      <c r="J375" s="33"/>
      <c r="K375" s="33">
        <f>SUM(H375:J375)</f>
        <v>117497.6075</v>
      </c>
      <c r="L375" s="33"/>
      <c r="M375" s="33"/>
      <c r="N375" s="33">
        <f>SUM(K375:M375)</f>
        <v>117497.6075</v>
      </c>
      <c r="O375" s="33"/>
      <c r="P375" s="254">
        <f>SUM(N375:O375)</f>
        <v>117497.6075</v>
      </c>
      <c r="Q375" s="34"/>
      <c r="R375" s="32"/>
      <c r="S375" s="32"/>
      <c r="T375" s="32"/>
      <c r="U375" s="32"/>
      <c r="V375" s="32"/>
      <c r="W375" s="32"/>
      <c r="X375" s="34"/>
      <c r="Y375" s="32"/>
      <c r="Z375" s="32"/>
      <c r="AA375" s="32"/>
      <c r="AB375" s="32"/>
      <c r="AC375" s="32"/>
      <c r="AD375" s="32"/>
    </row>
    <row r="376" spans="1:30" ht="15.75" outlineLevel="7" x14ac:dyDescent="0.2">
      <c r="A376" s="22" t="s">
        <v>354</v>
      </c>
      <c r="B376" s="22" t="s">
        <v>386</v>
      </c>
      <c r="C376" s="22" t="s">
        <v>144</v>
      </c>
      <c r="D376" s="22"/>
      <c r="E376" s="96" t="s">
        <v>321</v>
      </c>
      <c r="F376" s="36">
        <f>F377+F381+F379</f>
        <v>98623.8</v>
      </c>
      <c r="G376" s="36">
        <f t="shared" ref="G376:N376" si="591">G377+G381+G379</f>
        <v>0</v>
      </c>
      <c r="H376" s="36">
        <f t="shared" si="591"/>
        <v>98623.8</v>
      </c>
      <c r="I376" s="36">
        <f t="shared" si="591"/>
        <v>0</v>
      </c>
      <c r="J376" s="36">
        <f t="shared" si="591"/>
        <v>0</v>
      </c>
      <c r="K376" s="36">
        <f t="shared" si="591"/>
        <v>98623.8</v>
      </c>
      <c r="L376" s="36">
        <f t="shared" si="591"/>
        <v>0</v>
      </c>
      <c r="M376" s="36">
        <f t="shared" si="591"/>
        <v>0</v>
      </c>
      <c r="N376" s="36">
        <f t="shared" si="591"/>
        <v>98623.8</v>
      </c>
      <c r="O376" s="36">
        <f t="shared" ref="O376:P376" si="592">O377+O381+O379</f>
        <v>0</v>
      </c>
      <c r="P376" s="253">
        <f t="shared" si="592"/>
        <v>98623.8</v>
      </c>
      <c r="Q376" s="36"/>
      <c r="R376" s="36">
        <f t="shared" ref="R376:T376" si="593">R377+R381+R379</f>
        <v>0</v>
      </c>
      <c r="S376" s="36"/>
      <c r="T376" s="36">
        <f t="shared" si="593"/>
        <v>0</v>
      </c>
      <c r="U376" s="36"/>
      <c r="V376" s="36">
        <f t="shared" ref="V376" si="594">V377+V381+V379</f>
        <v>0</v>
      </c>
      <c r="W376" s="36"/>
      <c r="X376" s="36"/>
      <c r="Y376" s="36">
        <f t="shared" ref="Y376:AA376" si="595">Y377+Y381+Y379</f>
        <v>0</v>
      </c>
      <c r="Z376" s="36"/>
      <c r="AA376" s="36">
        <f t="shared" si="595"/>
        <v>0</v>
      </c>
      <c r="AB376" s="36"/>
      <c r="AC376" s="36">
        <f t="shared" ref="AC376" si="596">AC377+AC381+AC379</f>
        <v>0</v>
      </c>
      <c r="AD376" s="36"/>
    </row>
    <row r="377" spans="1:30" ht="33.75" customHeight="1" outlineLevel="7" x14ac:dyDescent="0.2">
      <c r="A377" s="22" t="s">
        <v>354</v>
      </c>
      <c r="B377" s="22" t="s">
        <v>386</v>
      </c>
      <c r="C377" s="22" t="s">
        <v>483</v>
      </c>
      <c r="D377" s="22"/>
      <c r="E377" s="40" t="s">
        <v>518</v>
      </c>
      <c r="F377" s="36">
        <f>F378</f>
        <v>966.6</v>
      </c>
      <c r="G377" s="36">
        <f t="shared" ref="G377:P377" si="597">G378</f>
        <v>0</v>
      </c>
      <c r="H377" s="36">
        <f t="shared" si="597"/>
        <v>966.6</v>
      </c>
      <c r="I377" s="36">
        <f t="shared" si="597"/>
        <v>0</v>
      </c>
      <c r="J377" s="36">
        <f t="shared" si="597"/>
        <v>0</v>
      </c>
      <c r="K377" s="36">
        <f t="shared" si="597"/>
        <v>966.6</v>
      </c>
      <c r="L377" s="36">
        <f t="shared" si="597"/>
        <v>0</v>
      </c>
      <c r="M377" s="36">
        <f t="shared" si="597"/>
        <v>0</v>
      </c>
      <c r="N377" s="36">
        <f t="shared" si="597"/>
        <v>966.6</v>
      </c>
      <c r="O377" s="36">
        <f t="shared" si="597"/>
        <v>0</v>
      </c>
      <c r="P377" s="253">
        <f t="shared" si="597"/>
        <v>966.6</v>
      </c>
      <c r="Q377" s="36"/>
      <c r="R377" s="36">
        <f t="shared" ref="R377:V377" si="598">R378</f>
        <v>0</v>
      </c>
      <c r="S377" s="36"/>
      <c r="T377" s="36">
        <f t="shared" si="598"/>
        <v>0</v>
      </c>
      <c r="U377" s="36"/>
      <c r="V377" s="36">
        <f t="shared" si="598"/>
        <v>0</v>
      </c>
      <c r="W377" s="36"/>
      <c r="X377" s="36"/>
      <c r="Y377" s="36">
        <f t="shared" ref="Y377:AC377" si="599">Y378</f>
        <v>0</v>
      </c>
      <c r="Z377" s="36"/>
      <c r="AA377" s="36">
        <f t="shared" si="599"/>
        <v>0</v>
      </c>
      <c r="AB377" s="36"/>
      <c r="AC377" s="36">
        <f t="shared" si="599"/>
        <v>0</v>
      </c>
      <c r="AD377" s="36"/>
    </row>
    <row r="378" spans="1:30" ht="15.75" outlineLevel="7" x14ac:dyDescent="0.2">
      <c r="A378" s="41" t="s">
        <v>354</v>
      </c>
      <c r="B378" s="41" t="s">
        <v>386</v>
      </c>
      <c r="C378" s="41" t="s">
        <v>483</v>
      </c>
      <c r="D378" s="41" t="s">
        <v>41</v>
      </c>
      <c r="E378" s="42" t="s">
        <v>42</v>
      </c>
      <c r="F378" s="32">
        <v>966.6</v>
      </c>
      <c r="G378" s="32"/>
      <c r="H378" s="32">
        <f>SUM(F378:G378)</f>
        <v>966.6</v>
      </c>
      <c r="I378" s="32"/>
      <c r="J378" s="32"/>
      <c r="K378" s="32">
        <f>SUM(H378:J378)</f>
        <v>966.6</v>
      </c>
      <c r="L378" s="32"/>
      <c r="M378" s="32"/>
      <c r="N378" s="32">
        <f>SUM(K378:M378)</f>
        <v>966.6</v>
      </c>
      <c r="O378" s="32"/>
      <c r="P378" s="252">
        <f>SUM(N378:O378)</f>
        <v>966.6</v>
      </c>
      <c r="Q378" s="34"/>
      <c r="R378" s="32"/>
      <c r="S378" s="32"/>
      <c r="T378" s="32"/>
      <c r="U378" s="32"/>
      <c r="V378" s="32"/>
      <c r="W378" s="32"/>
      <c r="X378" s="34"/>
      <c r="Y378" s="32"/>
      <c r="Z378" s="32"/>
      <c r="AA378" s="32"/>
      <c r="AB378" s="32"/>
      <c r="AC378" s="32"/>
      <c r="AD378" s="32"/>
    </row>
    <row r="379" spans="1:30" ht="33.75" customHeight="1" outlineLevel="7" x14ac:dyDescent="0.2">
      <c r="A379" s="22" t="s">
        <v>354</v>
      </c>
      <c r="B379" s="22" t="s">
        <v>386</v>
      </c>
      <c r="C379" s="22" t="s">
        <v>483</v>
      </c>
      <c r="D379" s="22"/>
      <c r="E379" s="40" t="s">
        <v>566</v>
      </c>
      <c r="F379" s="36">
        <f>F380</f>
        <v>96680.6</v>
      </c>
      <c r="G379" s="36">
        <f t="shared" ref="G379:P379" si="600">G380</f>
        <v>0</v>
      </c>
      <c r="H379" s="36">
        <f t="shared" si="600"/>
        <v>96680.6</v>
      </c>
      <c r="I379" s="36">
        <f t="shared" si="600"/>
        <v>0</v>
      </c>
      <c r="J379" s="36">
        <f t="shared" si="600"/>
        <v>0</v>
      </c>
      <c r="K379" s="36">
        <f t="shared" si="600"/>
        <v>96680.6</v>
      </c>
      <c r="L379" s="36">
        <f t="shared" si="600"/>
        <v>0</v>
      </c>
      <c r="M379" s="36">
        <f t="shared" si="600"/>
        <v>0</v>
      </c>
      <c r="N379" s="36">
        <f t="shared" si="600"/>
        <v>96680.6</v>
      </c>
      <c r="O379" s="36">
        <f t="shared" si="600"/>
        <v>0</v>
      </c>
      <c r="P379" s="253">
        <f t="shared" si="600"/>
        <v>96680.6</v>
      </c>
      <c r="Q379" s="36"/>
      <c r="R379" s="36">
        <f t="shared" ref="R379:V379" si="601">R380</f>
        <v>0</v>
      </c>
      <c r="S379" s="36"/>
      <c r="T379" s="36">
        <f t="shared" si="601"/>
        <v>0</v>
      </c>
      <c r="U379" s="36"/>
      <c r="V379" s="36">
        <f t="shared" si="601"/>
        <v>0</v>
      </c>
      <c r="W379" s="36"/>
      <c r="X379" s="36"/>
      <c r="Y379" s="36">
        <f t="shared" ref="Y379:AC379" si="602">Y380</f>
        <v>0</v>
      </c>
      <c r="Z379" s="36"/>
      <c r="AA379" s="36">
        <f t="shared" si="602"/>
        <v>0</v>
      </c>
      <c r="AB379" s="36"/>
      <c r="AC379" s="36">
        <f t="shared" si="602"/>
        <v>0</v>
      </c>
      <c r="AD379" s="36"/>
    </row>
    <row r="380" spans="1:30" ht="15.75" outlineLevel="7" x14ac:dyDescent="0.2">
      <c r="A380" s="41" t="s">
        <v>354</v>
      </c>
      <c r="B380" s="41" t="s">
        <v>386</v>
      </c>
      <c r="C380" s="41" t="s">
        <v>483</v>
      </c>
      <c r="D380" s="41" t="s">
        <v>41</v>
      </c>
      <c r="E380" s="42" t="s">
        <v>42</v>
      </c>
      <c r="F380" s="32">
        <v>96680.6</v>
      </c>
      <c r="G380" s="32"/>
      <c r="H380" s="32">
        <f>SUM(F380:G380)</f>
        <v>96680.6</v>
      </c>
      <c r="I380" s="32"/>
      <c r="J380" s="32"/>
      <c r="K380" s="32">
        <f>SUM(H380:J380)</f>
        <v>96680.6</v>
      </c>
      <c r="L380" s="32"/>
      <c r="M380" s="32"/>
      <c r="N380" s="32">
        <f>SUM(K380:M380)</f>
        <v>96680.6</v>
      </c>
      <c r="O380" s="32"/>
      <c r="P380" s="252">
        <f>SUM(N380:O380)</f>
        <v>96680.6</v>
      </c>
      <c r="Q380" s="34"/>
      <c r="R380" s="32"/>
      <c r="S380" s="32"/>
      <c r="T380" s="32"/>
      <c r="U380" s="32"/>
      <c r="V380" s="32"/>
      <c r="W380" s="32"/>
      <c r="X380" s="34"/>
      <c r="Y380" s="32"/>
      <c r="Z380" s="32"/>
      <c r="AA380" s="32"/>
      <c r="AB380" s="32"/>
      <c r="AC380" s="32"/>
      <c r="AD380" s="32"/>
    </row>
    <row r="381" spans="1:30" ht="30.75" customHeight="1" outlineLevel="7" x14ac:dyDescent="0.2">
      <c r="A381" s="22" t="s">
        <v>354</v>
      </c>
      <c r="B381" s="22" t="s">
        <v>386</v>
      </c>
      <c r="C381" s="22" t="s">
        <v>483</v>
      </c>
      <c r="D381" s="22"/>
      <c r="E381" s="40" t="s">
        <v>517</v>
      </c>
      <c r="F381" s="36">
        <f>F382</f>
        <v>976.6</v>
      </c>
      <c r="G381" s="36">
        <f t="shared" ref="G381:P381" si="603">G382</f>
        <v>0</v>
      </c>
      <c r="H381" s="36">
        <f t="shared" si="603"/>
        <v>976.6</v>
      </c>
      <c r="I381" s="36">
        <f t="shared" si="603"/>
        <v>0</v>
      </c>
      <c r="J381" s="36">
        <f t="shared" si="603"/>
        <v>0</v>
      </c>
      <c r="K381" s="36">
        <f t="shared" si="603"/>
        <v>976.6</v>
      </c>
      <c r="L381" s="36">
        <f t="shared" si="603"/>
        <v>0</v>
      </c>
      <c r="M381" s="36">
        <f t="shared" si="603"/>
        <v>0</v>
      </c>
      <c r="N381" s="36">
        <f t="shared" si="603"/>
        <v>976.6</v>
      </c>
      <c r="O381" s="36">
        <f t="shared" si="603"/>
        <v>0</v>
      </c>
      <c r="P381" s="253">
        <f t="shared" si="603"/>
        <v>976.6</v>
      </c>
      <c r="Q381" s="36"/>
      <c r="R381" s="36">
        <f t="shared" ref="R381:V381" si="604">R382</f>
        <v>0</v>
      </c>
      <c r="S381" s="36"/>
      <c r="T381" s="36">
        <f t="shared" si="604"/>
        <v>0</v>
      </c>
      <c r="U381" s="36"/>
      <c r="V381" s="36">
        <f t="shared" si="604"/>
        <v>0</v>
      </c>
      <c r="W381" s="36"/>
      <c r="X381" s="36"/>
      <c r="Y381" s="36">
        <f t="shared" ref="Y381:AC381" si="605">Y382</f>
        <v>0</v>
      </c>
      <c r="Z381" s="36"/>
      <c r="AA381" s="36">
        <f t="shared" si="605"/>
        <v>0</v>
      </c>
      <c r="AB381" s="36"/>
      <c r="AC381" s="36">
        <f t="shared" si="605"/>
        <v>0</v>
      </c>
      <c r="AD381" s="36"/>
    </row>
    <row r="382" spans="1:30" ht="15.75" outlineLevel="7" x14ac:dyDescent="0.2">
      <c r="A382" s="41" t="s">
        <v>354</v>
      </c>
      <c r="B382" s="41" t="s">
        <v>386</v>
      </c>
      <c r="C382" s="41" t="s">
        <v>483</v>
      </c>
      <c r="D382" s="41" t="s">
        <v>41</v>
      </c>
      <c r="E382" s="42" t="s">
        <v>42</v>
      </c>
      <c r="F382" s="32">
        <v>976.6</v>
      </c>
      <c r="G382" s="32"/>
      <c r="H382" s="32">
        <f>SUM(F382:G382)</f>
        <v>976.6</v>
      </c>
      <c r="I382" s="32"/>
      <c r="J382" s="32"/>
      <c r="K382" s="32">
        <f>SUM(H382:J382)</f>
        <v>976.6</v>
      </c>
      <c r="L382" s="32"/>
      <c r="M382" s="32"/>
      <c r="N382" s="32">
        <f>SUM(K382:M382)</f>
        <v>976.6</v>
      </c>
      <c r="O382" s="32"/>
      <c r="P382" s="252">
        <f>SUM(N382:O382)</f>
        <v>976.6</v>
      </c>
      <c r="Q382" s="34"/>
      <c r="R382" s="32"/>
      <c r="S382" s="32"/>
      <c r="T382" s="32"/>
      <c r="U382" s="32"/>
      <c r="V382" s="32"/>
      <c r="W382" s="32"/>
      <c r="X382" s="34"/>
      <c r="Y382" s="32"/>
      <c r="Z382" s="32"/>
      <c r="AA382" s="32"/>
      <c r="AB382" s="32"/>
      <c r="AC382" s="32"/>
      <c r="AD382" s="32"/>
    </row>
    <row r="383" spans="1:30" ht="15.75" outlineLevel="7" x14ac:dyDescent="0.2">
      <c r="A383" s="22" t="s">
        <v>354</v>
      </c>
      <c r="B383" s="22" t="s">
        <v>386</v>
      </c>
      <c r="C383" s="22" t="s">
        <v>142</v>
      </c>
      <c r="D383" s="22"/>
      <c r="E383" s="40" t="s">
        <v>130</v>
      </c>
      <c r="F383" s="28">
        <f>F384+F386</f>
        <v>3835.4</v>
      </c>
      <c r="G383" s="28">
        <f t="shared" ref="G383:AB383" si="606">G384+G386</f>
        <v>0</v>
      </c>
      <c r="H383" s="28">
        <f t="shared" si="606"/>
        <v>3835.4</v>
      </c>
      <c r="I383" s="28">
        <f t="shared" si="606"/>
        <v>0</v>
      </c>
      <c r="J383" s="28">
        <f t="shared" si="606"/>
        <v>0</v>
      </c>
      <c r="K383" s="28">
        <f t="shared" si="606"/>
        <v>3835.4</v>
      </c>
      <c r="L383" s="28">
        <f t="shared" si="606"/>
        <v>0</v>
      </c>
      <c r="M383" s="28">
        <f t="shared" si="606"/>
        <v>0</v>
      </c>
      <c r="N383" s="28">
        <f t="shared" si="606"/>
        <v>3835.4</v>
      </c>
      <c r="O383" s="28">
        <f t="shared" ref="O383:P383" si="607">O384+O386</f>
        <v>0</v>
      </c>
      <c r="P383" s="251">
        <f t="shared" si="607"/>
        <v>3835.4</v>
      </c>
      <c r="Q383" s="28">
        <f t="shared" si="606"/>
        <v>12743.5</v>
      </c>
      <c r="R383" s="28">
        <f t="shared" si="606"/>
        <v>0</v>
      </c>
      <c r="S383" s="28">
        <f t="shared" si="606"/>
        <v>12743.5</v>
      </c>
      <c r="T383" s="28">
        <f t="shared" si="606"/>
        <v>0</v>
      </c>
      <c r="U383" s="28">
        <f t="shared" si="606"/>
        <v>12743.5</v>
      </c>
      <c r="V383" s="28">
        <f t="shared" ref="V383:W383" si="608">V384+V386</f>
        <v>0</v>
      </c>
      <c r="W383" s="28">
        <f t="shared" si="608"/>
        <v>12743.5</v>
      </c>
      <c r="X383" s="28">
        <f t="shared" si="606"/>
        <v>15982.3</v>
      </c>
      <c r="Y383" s="28">
        <f t="shared" si="606"/>
        <v>0</v>
      </c>
      <c r="Z383" s="28">
        <f t="shared" si="606"/>
        <v>15982.3</v>
      </c>
      <c r="AA383" s="28">
        <f t="shared" si="606"/>
        <v>0</v>
      </c>
      <c r="AB383" s="28">
        <f t="shared" si="606"/>
        <v>15982.3</v>
      </c>
      <c r="AC383" s="28">
        <f t="shared" ref="AC383:AD383" si="609">AC384+AC386</f>
        <v>0</v>
      </c>
      <c r="AD383" s="28">
        <f t="shared" si="609"/>
        <v>15982.3</v>
      </c>
    </row>
    <row r="384" spans="1:30" ht="31.5" outlineLevel="5" x14ac:dyDescent="0.2">
      <c r="A384" s="22" t="s">
        <v>354</v>
      </c>
      <c r="B384" s="22" t="s">
        <v>386</v>
      </c>
      <c r="C384" s="22" t="s">
        <v>143</v>
      </c>
      <c r="D384" s="22"/>
      <c r="E384" s="40" t="s">
        <v>388</v>
      </c>
      <c r="F384" s="36">
        <f t="shared" ref="F384:AC386" si="610">F385</f>
        <v>3552.8</v>
      </c>
      <c r="G384" s="36">
        <f t="shared" si="610"/>
        <v>0</v>
      </c>
      <c r="H384" s="36">
        <f t="shared" si="610"/>
        <v>3552.8</v>
      </c>
      <c r="I384" s="36">
        <f t="shared" si="610"/>
        <v>0</v>
      </c>
      <c r="J384" s="36">
        <f t="shared" si="610"/>
        <v>0</v>
      </c>
      <c r="K384" s="36">
        <f t="shared" si="610"/>
        <v>3552.8</v>
      </c>
      <c r="L384" s="36">
        <f t="shared" si="610"/>
        <v>0</v>
      </c>
      <c r="M384" s="36">
        <f t="shared" si="610"/>
        <v>0</v>
      </c>
      <c r="N384" s="36">
        <f t="shared" si="610"/>
        <v>3552.8</v>
      </c>
      <c r="O384" s="36">
        <f t="shared" si="610"/>
        <v>0</v>
      </c>
      <c r="P384" s="253">
        <f t="shared" si="610"/>
        <v>3552.8</v>
      </c>
      <c r="Q384" s="36">
        <f t="shared" si="610"/>
        <v>3823.1</v>
      </c>
      <c r="R384" s="36">
        <f t="shared" si="610"/>
        <v>0</v>
      </c>
      <c r="S384" s="36">
        <f t="shared" si="610"/>
        <v>3823.1</v>
      </c>
      <c r="T384" s="36">
        <f t="shared" si="610"/>
        <v>0</v>
      </c>
      <c r="U384" s="36">
        <f t="shared" si="610"/>
        <v>3823.1</v>
      </c>
      <c r="V384" s="36">
        <f t="shared" si="610"/>
        <v>0</v>
      </c>
      <c r="W384" s="36">
        <f t="shared" si="610"/>
        <v>3823.1</v>
      </c>
      <c r="X384" s="36">
        <f t="shared" si="610"/>
        <v>4794.7</v>
      </c>
      <c r="Y384" s="36">
        <f t="shared" si="610"/>
        <v>0</v>
      </c>
      <c r="Z384" s="36">
        <f t="shared" si="610"/>
        <v>4794.7</v>
      </c>
      <c r="AA384" s="36">
        <f t="shared" si="610"/>
        <v>0</v>
      </c>
      <c r="AB384" s="36">
        <f t="shared" si="610"/>
        <v>4794.7</v>
      </c>
      <c r="AC384" s="36">
        <f t="shared" si="610"/>
        <v>0</v>
      </c>
      <c r="AD384" s="36">
        <f t="shared" ref="AC384:AD386" si="611">AD385</f>
        <v>4794.7</v>
      </c>
    </row>
    <row r="385" spans="1:30" ht="15.75" outlineLevel="7" x14ac:dyDescent="0.2">
      <c r="A385" s="41" t="s">
        <v>354</v>
      </c>
      <c r="B385" s="41" t="s">
        <v>386</v>
      </c>
      <c r="C385" s="41" t="s">
        <v>143</v>
      </c>
      <c r="D385" s="41" t="s">
        <v>41</v>
      </c>
      <c r="E385" s="42" t="s">
        <v>42</v>
      </c>
      <c r="F385" s="32">
        <v>3552.8</v>
      </c>
      <c r="G385" s="32"/>
      <c r="H385" s="32">
        <f>SUM(F385:G385)</f>
        <v>3552.8</v>
      </c>
      <c r="I385" s="32"/>
      <c r="J385" s="32"/>
      <c r="K385" s="32">
        <f>SUM(H385:J385)</f>
        <v>3552.8</v>
      </c>
      <c r="L385" s="32"/>
      <c r="M385" s="32"/>
      <c r="N385" s="32">
        <f>SUM(K385:M385)</f>
        <v>3552.8</v>
      </c>
      <c r="O385" s="32"/>
      <c r="P385" s="252">
        <f>SUM(N385:O385)</f>
        <v>3552.8</v>
      </c>
      <c r="Q385" s="34">
        <v>3823.1</v>
      </c>
      <c r="R385" s="32"/>
      <c r="S385" s="32">
        <f>SUM(Q385:R385)</f>
        <v>3823.1</v>
      </c>
      <c r="T385" s="32"/>
      <c r="U385" s="32">
        <f>SUM(S385:T385)</f>
        <v>3823.1</v>
      </c>
      <c r="V385" s="32"/>
      <c r="W385" s="32">
        <f>SUM(U385:V385)</f>
        <v>3823.1</v>
      </c>
      <c r="X385" s="34">
        <v>4794.7</v>
      </c>
      <c r="Y385" s="32"/>
      <c r="Z385" s="32">
        <f>SUM(X385:Y385)</f>
        <v>4794.7</v>
      </c>
      <c r="AA385" s="32"/>
      <c r="AB385" s="32">
        <f>SUM(Z385:AA385)</f>
        <v>4794.7</v>
      </c>
      <c r="AC385" s="32"/>
      <c r="AD385" s="32">
        <f>SUM(AB385:AC385)</f>
        <v>4794.7</v>
      </c>
    </row>
    <row r="386" spans="1:30" ht="31.5" outlineLevel="5" x14ac:dyDescent="0.2">
      <c r="A386" s="22" t="s">
        <v>354</v>
      </c>
      <c r="B386" s="22" t="s">
        <v>386</v>
      </c>
      <c r="C386" s="22" t="s">
        <v>143</v>
      </c>
      <c r="D386" s="22"/>
      <c r="E386" s="40" t="s">
        <v>519</v>
      </c>
      <c r="F386" s="36">
        <f t="shared" si="610"/>
        <v>282.60000000000002</v>
      </c>
      <c r="G386" s="36">
        <f t="shared" si="610"/>
        <v>0</v>
      </c>
      <c r="H386" s="36">
        <f t="shared" si="610"/>
        <v>282.60000000000002</v>
      </c>
      <c r="I386" s="36">
        <f t="shared" si="610"/>
        <v>0</v>
      </c>
      <c r="J386" s="36">
        <f t="shared" si="610"/>
        <v>0</v>
      </c>
      <c r="K386" s="36">
        <f t="shared" si="610"/>
        <v>282.60000000000002</v>
      </c>
      <c r="L386" s="36">
        <f t="shared" si="610"/>
        <v>0</v>
      </c>
      <c r="M386" s="36">
        <f t="shared" si="610"/>
        <v>0</v>
      </c>
      <c r="N386" s="36">
        <f t="shared" si="610"/>
        <v>282.60000000000002</v>
      </c>
      <c r="O386" s="36">
        <f t="shared" si="610"/>
        <v>0</v>
      </c>
      <c r="P386" s="253">
        <f t="shared" si="610"/>
        <v>282.60000000000002</v>
      </c>
      <c r="Q386" s="36">
        <f t="shared" si="610"/>
        <v>8920.4</v>
      </c>
      <c r="R386" s="36">
        <f t="shared" si="610"/>
        <v>0</v>
      </c>
      <c r="S386" s="36">
        <f t="shared" si="610"/>
        <v>8920.4</v>
      </c>
      <c r="T386" s="36">
        <f t="shared" si="610"/>
        <v>0</v>
      </c>
      <c r="U386" s="36">
        <f t="shared" si="610"/>
        <v>8920.4</v>
      </c>
      <c r="V386" s="36">
        <f t="shared" si="610"/>
        <v>0</v>
      </c>
      <c r="W386" s="36">
        <f t="shared" si="610"/>
        <v>8920.4</v>
      </c>
      <c r="X386" s="36">
        <f t="shared" si="610"/>
        <v>11187.6</v>
      </c>
      <c r="Y386" s="36">
        <f t="shared" si="610"/>
        <v>0</v>
      </c>
      <c r="Z386" s="36">
        <f t="shared" si="610"/>
        <v>11187.6</v>
      </c>
      <c r="AA386" s="36">
        <f t="shared" si="610"/>
        <v>0</v>
      </c>
      <c r="AB386" s="36">
        <f t="shared" si="610"/>
        <v>11187.6</v>
      </c>
      <c r="AC386" s="36">
        <f t="shared" si="611"/>
        <v>0</v>
      </c>
      <c r="AD386" s="36">
        <f t="shared" si="611"/>
        <v>11187.6</v>
      </c>
    </row>
    <row r="387" spans="1:30" ht="15.75" outlineLevel="7" x14ac:dyDescent="0.2">
      <c r="A387" s="41" t="s">
        <v>354</v>
      </c>
      <c r="B387" s="41" t="s">
        <v>386</v>
      </c>
      <c r="C387" s="41" t="s">
        <v>143</v>
      </c>
      <c r="D387" s="41" t="s">
        <v>41</v>
      </c>
      <c r="E387" s="42" t="s">
        <v>42</v>
      </c>
      <c r="F387" s="32">
        <v>282.60000000000002</v>
      </c>
      <c r="G387" s="32"/>
      <c r="H387" s="32">
        <f>SUM(F387:G387)</f>
        <v>282.60000000000002</v>
      </c>
      <c r="I387" s="32"/>
      <c r="J387" s="32"/>
      <c r="K387" s="32">
        <f>SUM(H387:J387)</f>
        <v>282.60000000000002</v>
      </c>
      <c r="L387" s="32"/>
      <c r="M387" s="32"/>
      <c r="N387" s="32">
        <f>SUM(K387:M387)</f>
        <v>282.60000000000002</v>
      </c>
      <c r="O387" s="32"/>
      <c r="P387" s="252">
        <f>SUM(N387:O387)</f>
        <v>282.60000000000002</v>
      </c>
      <c r="Q387" s="34">
        <v>8920.4</v>
      </c>
      <c r="R387" s="32"/>
      <c r="S387" s="32">
        <f>SUM(Q387:R387)</f>
        <v>8920.4</v>
      </c>
      <c r="T387" s="32"/>
      <c r="U387" s="32">
        <f>SUM(S387:T387)</f>
        <v>8920.4</v>
      </c>
      <c r="V387" s="32"/>
      <c r="W387" s="32">
        <f>SUM(U387:V387)</f>
        <v>8920.4</v>
      </c>
      <c r="X387" s="34">
        <v>11187.6</v>
      </c>
      <c r="Y387" s="32"/>
      <c r="Z387" s="32">
        <f>SUM(X387:Y387)</f>
        <v>11187.6</v>
      </c>
      <c r="AA387" s="32"/>
      <c r="AB387" s="32">
        <f>SUM(Z387:AA387)</f>
        <v>11187.6</v>
      </c>
      <c r="AC387" s="32"/>
      <c r="AD387" s="32">
        <f>SUM(AB387:AC387)</f>
        <v>11187.6</v>
      </c>
    </row>
    <row r="388" spans="1:30" ht="15.75" outlineLevel="4" x14ac:dyDescent="0.2">
      <c r="A388" s="22" t="s">
        <v>354</v>
      </c>
      <c r="B388" s="22" t="s">
        <v>386</v>
      </c>
      <c r="C388" s="22" t="s">
        <v>144</v>
      </c>
      <c r="D388" s="22"/>
      <c r="E388" s="40" t="s">
        <v>321</v>
      </c>
      <c r="F388" s="36">
        <f t="shared" ref="F388:AC389" si="612">F389</f>
        <v>4130.8999999999996</v>
      </c>
      <c r="G388" s="36">
        <f t="shared" si="612"/>
        <v>0</v>
      </c>
      <c r="H388" s="36">
        <f t="shared" si="612"/>
        <v>4130.8999999999996</v>
      </c>
      <c r="I388" s="36">
        <f t="shared" si="612"/>
        <v>0</v>
      </c>
      <c r="J388" s="36">
        <f t="shared" si="612"/>
        <v>0</v>
      </c>
      <c r="K388" s="36">
        <f t="shared" si="612"/>
        <v>4130.8999999999996</v>
      </c>
      <c r="L388" s="36">
        <f t="shared" si="612"/>
        <v>0</v>
      </c>
      <c r="M388" s="36">
        <f t="shared" si="612"/>
        <v>0</v>
      </c>
      <c r="N388" s="36">
        <f t="shared" si="612"/>
        <v>4130.8999999999996</v>
      </c>
      <c r="O388" s="36">
        <f t="shared" si="612"/>
        <v>0</v>
      </c>
      <c r="P388" s="253">
        <f t="shared" si="612"/>
        <v>4130.8999999999996</v>
      </c>
      <c r="Q388" s="36">
        <f t="shared" si="612"/>
        <v>4130.8999999999996</v>
      </c>
      <c r="R388" s="36">
        <f t="shared" si="612"/>
        <v>0</v>
      </c>
      <c r="S388" s="36">
        <f t="shared" si="612"/>
        <v>4130.8999999999996</v>
      </c>
      <c r="T388" s="36">
        <f t="shared" si="612"/>
        <v>0</v>
      </c>
      <c r="U388" s="36">
        <f t="shared" si="612"/>
        <v>4130.8999999999996</v>
      </c>
      <c r="V388" s="36">
        <f t="shared" si="612"/>
        <v>0</v>
      </c>
      <c r="W388" s="36">
        <f t="shared" si="612"/>
        <v>4130.8999999999996</v>
      </c>
      <c r="X388" s="36">
        <f t="shared" si="612"/>
        <v>4130.8999999999996</v>
      </c>
      <c r="Y388" s="36">
        <f t="shared" si="612"/>
        <v>0</v>
      </c>
      <c r="Z388" s="36">
        <f t="shared" si="612"/>
        <v>4130.8999999999996</v>
      </c>
      <c r="AA388" s="36">
        <f t="shared" si="612"/>
        <v>0</v>
      </c>
      <c r="AB388" s="36">
        <f t="shared" si="612"/>
        <v>4130.8999999999996</v>
      </c>
      <c r="AC388" s="36">
        <f t="shared" si="612"/>
        <v>0</v>
      </c>
      <c r="AD388" s="36">
        <f t="shared" ref="AC388:AD389" si="613">AD389</f>
        <v>4130.8999999999996</v>
      </c>
    </row>
    <row r="389" spans="1:30" ht="15.75" outlineLevel="5" x14ac:dyDescent="0.2">
      <c r="A389" s="22" t="s">
        <v>354</v>
      </c>
      <c r="B389" s="22" t="s">
        <v>386</v>
      </c>
      <c r="C389" s="22" t="s">
        <v>145</v>
      </c>
      <c r="D389" s="22"/>
      <c r="E389" s="40" t="s">
        <v>453</v>
      </c>
      <c r="F389" s="36">
        <f t="shared" si="612"/>
        <v>4130.8999999999996</v>
      </c>
      <c r="G389" s="36">
        <f t="shared" si="612"/>
        <v>0</v>
      </c>
      <c r="H389" s="36">
        <f t="shared" si="612"/>
        <v>4130.8999999999996</v>
      </c>
      <c r="I389" s="36">
        <f t="shared" si="612"/>
        <v>0</v>
      </c>
      <c r="J389" s="36">
        <f t="shared" si="612"/>
        <v>0</v>
      </c>
      <c r="K389" s="36">
        <f t="shared" si="612"/>
        <v>4130.8999999999996</v>
      </c>
      <c r="L389" s="36">
        <f t="shared" si="612"/>
        <v>0</v>
      </c>
      <c r="M389" s="36">
        <f t="shared" si="612"/>
        <v>0</v>
      </c>
      <c r="N389" s="36">
        <f t="shared" si="612"/>
        <v>4130.8999999999996</v>
      </c>
      <c r="O389" s="36">
        <f t="shared" si="612"/>
        <v>0</v>
      </c>
      <c r="P389" s="253">
        <f t="shared" si="612"/>
        <v>4130.8999999999996</v>
      </c>
      <c r="Q389" s="36">
        <f t="shared" si="612"/>
        <v>4130.8999999999996</v>
      </c>
      <c r="R389" s="36">
        <f t="shared" si="612"/>
        <v>0</v>
      </c>
      <c r="S389" s="36">
        <f t="shared" si="612"/>
        <v>4130.8999999999996</v>
      </c>
      <c r="T389" s="36">
        <f t="shared" si="612"/>
        <v>0</v>
      </c>
      <c r="U389" s="36">
        <f t="shared" si="612"/>
        <v>4130.8999999999996</v>
      </c>
      <c r="V389" s="36">
        <f t="shared" si="612"/>
        <v>0</v>
      </c>
      <c r="W389" s="36">
        <f t="shared" si="612"/>
        <v>4130.8999999999996</v>
      </c>
      <c r="X389" s="36">
        <f t="shared" si="612"/>
        <v>4130.8999999999996</v>
      </c>
      <c r="Y389" s="36">
        <f t="shared" si="612"/>
        <v>0</v>
      </c>
      <c r="Z389" s="36">
        <f t="shared" si="612"/>
        <v>4130.8999999999996</v>
      </c>
      <c r="AA389" s="36">
        <f t="shared" si="612"/>
        <v>0</v>
      </c>
      <c r="AB389" s="36">
        <f t="shared" si="612"/>
        <v>4130.8999999999996</v>
      </c>
      <c r="AC389" s="36">
        <f t="shared" si="613"/>
        <v>0</v>
      </c>
      <c r="AD389" s="36">
        <f t="shared" si="613"/>
        <v>4130.8999999999996</v>
      </c>
    </row>
    <row r="390" spans="1:30" ht="15.75" outlineLevel="7" x14ac:dyDescent="0.2">
      <c r="A390" s="41" t="s">
        <v>354</v>
      </c>
      <c r="B390" s="41" t="s">
        <v>386</v>
      </c>
      <c r="C390" s="41" t="s">
        <v>145</v>
      </c>
      <c r="D390" s="41" t="s">
        <v>41</v>
      </c>
      <c r="E390" s="42" t="s">
        <v>42</v>
      </c>
      <c r="F390" s="32">
        <v>4130.8999999999996</v>
      </c>
      <c r="G390" s="32"/>
      <c r="H390" s="32">
        <f>SUM(F390:G390)</f>
        <v>4130.8999999999996</v>
      </c>
      <c r="I390" s="32"/>
      <c r="J390" s="32"/>
      <c r="K390" s="32">
        <f>SUM(H390:J390)</f>
        <v>4130.8999999999996</v>
      </c>
      <c r="L390" s="32"/>
      <c r="M390" s="32"/>
      <c r="N390" s="32">
        <f>SUM(K390:M390)</f>
        <v>4130.8999999999996</v>
      </c>
      <c r="O390" s="32"/>
      <c r="P390" s="252">
        <f>SUM(N390:O390)</f>
        <v>4130.8999999999996</v>
      </c>
      <c r="Q390" s="34">
        <v>4130.8999999999996</v>
      </c>
      <c r="R390" s="32"/>
      <c r="S390" s="32">
        <f>SUM(Q390:R390)</f>
        <v>4130.8999999999996</v>
      </c>
      <c r="T390" s="32"/>
      <c r="U390" s="32">
        <f>SUM(S390:T390)</f>
        <v>4130.8999999999996</v>
      </c>
      <c r="V390" s="32"/>
      <c r="W390" s="32">
        <f>SUM(U390:V390)</f>
        <v>4130.8999999999996</v>
      </c>
      <c r="X390" s="34">
        <v>4130.8999999999996</v>
      </c>
      <c r="Y390" s="32"/>
      <c r="Z390" s="32">
        <f>SUM(X390:Y390)</f>
        <v>4130.8999999999996</v>
      </c>
      <c r="AA390" s="32"/>
      <c r="AB390" s="32">
        <f>SUM(Z390:AA390)</f>
        <v>4130.8999999999996</v>
      </c>
      <c r="AC390" s="32"/>
      <c r="AD390" s="32">
        <f>SUM(AB390:AC390)</f>
        <v>4130.8999999999996</v>
      </c>
    </row>
    <row r="391" spans="1:30" ht="15.75" outlineLevel="3" x14ac:dyDescent="0.2">
      <c r="A391" s="22" t="s">
        <v>354</v>
      </c>
      <c r="B391" s="22" t="s">
        <v>386</v>
      </c>
      <c r="C391" s="22" t="s">
        <v>107</v>
      </c>
      <c r="D391" s="22"/>
      <c r="E391" s="40" t="s">
        <v>658</v>
      </c>
      <c r="F391" s="36">
        <f>F392</f>
        <v>19416.400000000001</v>
      </c>
      <c r="G391" s="36">
        <f t="shared" ref="G391:Z393" si="614">G392</f>
        <v>0</v>
      </c>
      <c r="H391" s="36">
        <f t="shared" si="614"/>
        <v>19416.400000000001</v>
      </c>
      <c r="I391" s="36">
        <f t="shared" si="614"/>
        <v>0</v>
      </c>
      <c r="J391" s="36">
        <f t="shared" si="614"/>
        <v>0</v>
      </c>
      <c r="K391" s="36">
        <f t="shared" si="614"/>
        <v>19416.400000000001</v>
      </c>
      <c r="L391" s="36">
        <f t="shared" si="614"/>
        <v>0</v>
      </c>
      <c r="M391" s="36">
        <f t="shared" si="614"/>
        <v>0</v>
      </c>
      <c r="N391" s="36">
        <f t="shared" si="614"/>
        <v>19416.400000000001</v>
      </c>
      <c r="O391" s="36">
        <f t="shared" si="614"/>
        <v>0</v>
      </c>
      <c r="P391" s="253">
        <f t="shared" si="614"/>
        <v>19416.400000000001</v>
      </c>
      <c r="Q391" s="36">
        <f t="shared" si="614"/>
        <v>19416.400000000001</v>
      </c>
      <c r="R391" s="36">
        <f t="shared" si="614"/>
        <v>0</v>
      </c>
      <c r="S391" s="36">
        <f t="shared" si="614"/>
        <v>19416.400000000001</v>
      </c>
      <c r="T391" s="36">
        <f t="shared" si="614"/>
        <v>0</v>
      </c>
      <c r="U391" s="36">
        <f t="shared" si="614"/>
        <v>19416.400000000001</v>
      </c>
      <c r="V391" s="36">
        <f t="shared" si="614"/>
        <v>0</v>
      </c>
      <c r="W391" s="36">
        <f t="shared" si="614"/>
        <v>19416.400000000001</v>
      </c>
      <c r="X391" s="36">
        <f t="shared" si="614"/>
        <v>19416.400000000001</v>
      </c>
      <c r="Y391" s="36">
        <f t="shared" si="614"/>
        <v>0</v>
      </c>
      <c r="Z391" s="36">
        <f t="shared" si="614"/>
        <v>19416.400000000001</v>
      </c>
      <c r="AA391" s="36">
        <f t="shared" ref="Y391:AD392" si="615">AA392</f>
        <v>0</v>
      </c>
      <c r="AB391" s="36">
        <f t="shared" si="615"/>
        <v>19416.400000000001</v>
      </c>
      <c r="AC391" s="36">
        <f t="shared" si="615"/>
        <v>0</v>
      </c>
      <c r="AD391" s="36">
        <f t="shared" si="615"/>
        <v>19416.400000000001</v>
      </c>
    </row>
    <row r="392" spans="1:30" ht="31.5" outlineLevel="4" x14ac:dyDescent="0.2">
      <c r="A392" s="22" t="s">
        <v>354</v>
      </c>
      <c r="B392" s="22" t="s">
        <v>386</v>
      </c>
      <c r="C392" s="22" t="s">
        <v>108</v>
      </c>
      <c r="D392" s="22"/>
      <c r="E392" s="40" t="s">
        <v>109</v>
      </c>
      <c r="F392" s="36">
        <f>F393</f>
        <v>19416.400000000001</v>
      </c>
      <c r="G392" s="36">
        <f t="shared" si="614"/>
        <v>0</v>
      </c>
      <c r="H392" s="36">
        <f t="shared" si="614"/>
        <v>19416.400000000001</v>
      </c>
      <c r="I392" s="36">
        <f t="shared" si="614"/>
        <v>0</v>
      </c>
      <c r="J392" s="36">
        <f t="shared" si="614"/>
        <v>0</v>
      </c>
      <c r="K392" s="36">
        <f t="shared" si="614"/>
        <v>19416.400000000001</v>
      </c>
      <c r="L392" s="36">
        <f t="shared" si="614"/>
        <v>0</v>
      </c>
      <c r="M392" s="36">
        <f t="shared" si="614"/>
        <v>0</v>
      </c>
      <c r="N392" s="36">
        <f t="shared" si="614"/>
        <v>19416.400000000001</v>
      </c>
      <c r="O392" s="36">
        <f t="shared" si="614"/>
        <v>0</v>
      </c>
      <c r="P392" s="253">
        <f t="shared" si="614"/>
        <v>19416.400000000001</v>
      </c>
      <c r="Q392" s="36">
        <f t="shared" si="614"/>
        <v>19416.400000000001</v>
      </c>
      <c r="R392" s="36">
        <f t="shared" si="614"/>
        <v>0</v>
      </c>
      <c r="S392" s="36">
        <f t="shared" si="614"/>
        <v>19416.400000000001</v>
      </c>
      <c r="T392" s="36">
        <f t="shared" si="614"/>
        <v>0</v>
      </c>
      <c r="U392" s="36">
        <f t="shared" si="614"/>
        <v>19416.400000000001</v>
      </c>
      <c r="V392" s="36">
        <f t="shared" si="614"/>
        <v>0</v>
      </c>
      <c r="W392" s="36">
        <f t="shared" si="614"/>
        <v>19416.400000000001</v>
      </c>
      <c r="X392" s="36">
        <f t="shared" si="614"/>
        <v>19416.400000000001</v>
      </c>
      <c r="Y392" s="36">
        <f t="shared" si="615"/>
        <v>0</v>
      </c>
      <c r="Z392" s="36">
        <f t="shared" si="615"/>
        <v>19416.400000000001</v>
      </c>
      <c r="AA392" s="36">
        <f t="shared" si="615"/>
        <v>0</v>
      </c>
      <c r="AB392" s="36">
        <f t="shared" si="615"/>
        <v>19416.400000000001</v>
      </c>
      <c r="AC392" s="36">
        <f t="shared" si="615"/>
        <v>0</v>
      </c>
      <c r="AD392" s="36">
        <f t="shared" si="615"/>
        <v>19416.400000000001</v>
      </c>
    </row>
    <row r="393" spans="1:30" ht="15.75" outlineLevel="5" x14ac:dyDescent="0.2">
      <c r="A393" s="22" t="s">
        <v>354</v>
      </c>
      <c r="B393" s="22" t="s">
        <v>386</v>
      </c>
      <c r="C393" s="22" t="s">
        <v>146</v>
      </c>
      <c r="D393" s="22"/>
      <c r="E393" s="40" t="s">
        <v>147</v>
      </c>
      <c r="F393" s="36">
        <f t="shared" ref="F393:AD393" si="616">F394</f>
        <v>19416.400000000001</v>
      </c>
      <c r="G393" s="36">
        <f t="shared" si="616"/>
        <v>0</v>
      </c>
      <c r="H393" s="36">
        <f t="shared" si="616"/>
        <v>19416.400000000001</v>
      </c>
      <c r="I393" s="36">
        <f t="shared" si="616"/>
        <v>0</v>
      </c>
      <c r="J393" s="36">
        <f t="shared" si="616"/>
        <v>0</v>
      </c>
      <c r="K393" s="36">
        <f t="shared" si="616"/>
        <v>19416.400000000001</v>
      </c>
      <c r="L393" s="36">
        <f t="shared" si="616"/>
        <v>0</v>
      </c>
      <c r="M393" s="36">
        <f t="shared" si="616"/>
        <v>0</v>
      </c>
      <c r="N393" s="36">
        <f t="shared" si="616"/>
        <v>19416.400000000001</v>
      </c>
      <c r="O393" s="36">
        <f t="shared" si="616"/>
        <v>0</v>
      </c>
      <c r="P393" s="253">
        <f t="shared" si="616"/>
        <v>19416.400000000001</v>
      </c>
      <c r="Q393" s="36">
        <f t="shared" si="614"/>
        <v>19416.400000000001</v>
      </c>
      <c r="R393" s="36">
        <f t="shared" si="616"/>
        <v>0</v>
      </c>
      <c r="S393" s="36">
        <f t="shared" si="616"/>
        <v>19416.400000000001</v>
      </c>
      <c r="T393" s="36">
        <f t="shared" si="616"/>
        <v>0</v>
      </c>
      <c r="U393" s="36">
        <f t="shared" si="616"/>
        <v>19416.400000000001</v>
      </c>
      <c r="V393" s="36">
        <f t="shared" si="616"/>
        <v>0</v>
      </c>
      <c r="W393" s="36">
        <f t="shared" si="616"/>
        <v>19416.400000000001</v>
      </c>
      <c r="X393" s="36">
        <f t="shared" si="614"/>
        <v>19416.400000000001</v>
      </c>
      <c r="Y393" s="36">
        <f t="shared" si="616"/>
        <v>0</v>
      </c>
      <c r="Z393" s="36">
        <f t="shared" si="616"/>
        <v>19416.400000000001</v>
      </c>
      <c r="AA393" s="36">
        <f t="shared" si="616"/>
        <v>0</v>
      </c>
      <c r="AB393" s="36">
        <f t="shared" si="616"/>
        <v>19416.400000000001</v>
      </c>
      <c r="AC393" s="36">
        <f t="shared" si="616"/>
        <v>0</v>
      </c>
      <c r="AD393" s="36">
        <f t="shared" si="616"/>
        <v>19416.400000000001</v>
      </c>
    </row>
    <row r="394" spans="1:30" ht="15.75" outlineLevel="7" x14ac:dyDescent="0.2">
      <c r="A394" s="41" t="s">
        <v>354</v>
      </c>
      <c r="B394" s="41" t="s">
        <v>386</v>
      </c>
      <c r="C394" s="41" t="s">
        <v>146</v>
      </c>
      <c r="D394" s="41" t="s">
        <v>41</v>
      </c>
      <c r="E394" s="42" t="s">
        <v>42</v>
      </c>
      <c r="F394" s="32">
        <v>19416.400000000001</v>
      </c>
      <c r="G394" s="32"/>
      <c r="H394" s="32">
        <f>SUM(F394:G394)</f>
        <v>19416.400000000001</v>
      </c>
      <c r="I394" s="32"/>
      <c r="J394" s="32"/>
      <c r="K394" s="32">
        <f>SUM(H394:J394)</f>
        <v>19416.400000000001</v>
      </c>
      <c r="L394" s="32"/>
      <c r="M394" s="32"/>
      <c r="N394" s="32">
        <f>SUM(K394:M394)</f>
        <v>19416.400000000001</v>
      </c>
      <c r="O394" s="32"/>
      <c r="P394" s="252">
        <f>SUM(N394:O394)</f>
        <v>19416.400000000001</v>
      </c>
      <c r="Q394" s="34">
        <v>19416.400000000001</v>
      </c>
      <c r="R394" s="32"/>
      <c r="S394" s="32">
        <f>SUM(Q394:R394)</f>
        <v>19416.400000000001</v>
      </c>
      <c r="T394" s="32"/>
      <c r="U394" s="32">
        <f>SUM(S394:T394)</f>
        <v>19416.400000000001</v>
      </c>
      <c r="V394" s="32"/>
      <c r="W394" s="32">
        <f>SUM(U394:V394)</f>
        <v>19416.400000000001</v>
      </c>
      <c r="X394" s="34">
        <v>19416.400000000001</v>
      </c>
      <c r="Y394" s="32"/>
      <c r="Z394" s="32">
        <f>SUM(X394:Y394)</f>
        <v>19416.400000000001</v>
      </c>
      <c r="AA394" s="32"/>
      <c r="AB394" s="32">
        <f>SUM(Z394:AA394)</f>
        <v>19416.400000000001</v>
      </c>
      <c r="AC394" s="32"/>
      <c r="AD394" s="32">
        <f>SUM(AB394:AC394)</f>
        <v>19416.400000000001</v>
      </c>
    </row>
    <row r="395" spans="1:30" ht="31.5" outlineLevel="7" x14ac:dyDescent="0.2">
      <c r="A395" s="22" t="s">
        <v>354</v>
      </c>
      <c r="B395" s="22" t="s">
        <v>386</v>
      </c>
      <c r="C395" s="22" t="s">
        <v>104</v>
      </c>
      <c r="D395" s="22"/>
      <c r="E395" s="40" t="s">
        <v>663</v>
      </c>
      <c r="F395" s="36">
        <f t="shared" ref="F395:AC397" si="617">F396</f>
        <v>12337.1</v>
      </c>
      <c r="G395" s="36">
        <f t="shared" si="617"/>
        <v>0</v>
      </c>
      <c r="H395" s="36">
        <f t="shared" si="617"/>
        <v>12337.1</v>
      </c>
      <c r="I395" s="36">
        <f t="shared" si="617"/>
        <v>0</v>
      </c>
      <c r="J395" s="36">
        <f t="shared" si="617"/>
        <v>0</v>
      </c>
      <c r="K395" s="36">
        <f t="shared" si="617"/>
        <v>12337.1</v>
      </c>
      <c r="L395" s="36">
        <f t="shared" si="617"/>
        <v>0</v>
      </c>
      <c r="M395" s="36">
        <f t="shared" si="617"/>
        <v>0</v>
      </c>
      <c r="N395" s="36">
        <f t="shared" si="617"/>
        <v>12337.1</v>
      </c>
      <c r="O395" s="36">
        <f t="shared" si="617"/>
        <v>0</v>
      </c>
      <c r="P395" s="253">
        <f t="shared" si="617"/>
        <v>12337.1</v>
      </c>
      <c r="Q395" s="36">
        <f t="shared" si="617"/>
        <v>12337.1</v>
      </c>
      <c r="R395" s="36">
        <f t="shared" si="617"/>
        <v>0</v>
      </c>
      <c r="S395" s="36">
        <f t="shared" si="617"/>
        <v>12337.1</v>
      </c>
      <c r="T395" s="36">
        <f t="shared" si="617"/>
        <v>0</v>
      </c>
      <c r="U395" s="36">
        <f t="shared" si="617"/>
        <v>12337.1</v>
      </c>
      <c r="V395" s="36">
        <f t="shared" si="617"/>
        <v>0</v>
      </c>
      <c r="W395" s="36">
        <f t="shared" si="617"/>
        <v>12337.1</v>
      </c>
      <c r="X395" s="36">
        <f t="shared" si="617"/>
        <v>12337.1</v>
      </c>
      <c r="Y395" s="36">
        <f t="shared" si="617"/>
        <v>0</v>
      </c>
      <c r="Z395" s="36">
        <f t="shared" si="617"/>
        <v>12337.1</v>
      </c>
      <c r="AA395" s="36">
        <f t="shared" si="617"/>
        <v>0</v>
      </c>
      <c r="AB395" s="36">
        <f t="shared" si="617"/>
        <v>12337.1</v>
      </c>
      <c r="AC395" s="36">
        <f t="shared" si="617"/>
        <v>0</v>
      </c>
      <c r="AD395" s="36">
        <f t="shared" ref="AC395:AD397" si="618">AD396</f>
        <v>12337.1</v>
      </c>
    </row>
    <row r="396" spans="1:30" ht="31.5" outlineLevel="7" x14ac:dyDescent="0.2">
      <c r="A396" s="22" t="s">
        <v>354</v>
      </c>
      <c r="B396" s="22" t="s">
        <v>386</v>
      </c>
      <c r="C396" s="22" t="s">
        <v>148</v>
      </c>
      <c r="D396" s="22"/>
      <c r="E396" s="40" t="s">
        <v>26</v>
      </c>
      <c r="F396" s="36">
        <f t="shared" si="617"/>
        <v>12337.1</v>
      </c>
      <c r="G396" s="36">
        <f t="shared" si="617"/>
        <v>0</v>
      </c>
      <c r="H396" s="36">
        <f t="shared" si="617"/>
        <v>12337.1</v>
      </c>
      <c r="I396" s="36">
        <f t="shared" si="617"/>
        <v>0</v>
      </c>
      <c r="J396" s="36">
        <f t="shared" si="617"/>
        <v>0</v>
      </c>
      <c r="K396" s="36">
        <f t="shared" si="617"/>
        <v>12337.1</v>
      </c>
      <c r="L396" s="36">
        <f t="shared" si="617"/>
        <v>0</v>
      </c>
      <c r="M396" s="36">
        <f t="shared" si="617"/>
        <v>0</v>
      </c>
      <c r="N396" s="36">
        <f t="shared" si="617"/>
        <v>12337.1</v>
      </c>
      <c r="O396" s="36">
        <f t="shared" si="617"/>
        <v>0</v>
      </c>
      <c r="P396" s="253">
        <f t="shared" si="617"/>
        <v>12337.1</v>
      </c>
      <c r="Q396" s="36">
        <f t="shared" si="617"/>
        <v>12337.1</v>
      </c>
      <c r="R396" s="36">
        <f t="shared" si="617"/>
        <v>0</v>
      </c>
      <c r="S396" s="36">
        <f t="shared" si="617"/>
        <v>12337.1</v>
      </c>
      <c r="T396" s="36">
        <f t="shared" si="617"/>
        <v>0</v>
      </c>
      <c r="U396" s="36">
        <f t="shared" si="617"/>
        <v>12337.1</v>
      </c>
      <c r="V396" s="36">
        <f t="shared" si="617"/>
        <v>0</v>
      </c>
      <c r="W396" s="36">
        <f t="shared" si="617"/>
        <v>12337.1</v>
      </c>
      <c r="X396" s="36">
        <f t="shared" si="617"/>
        <v>12337.1</v>
      </c>
      <c r="Y396" s="36">
        <f t="shared" si="617"/>
        <v>0</v>
      </c>
      <c r="Z396" s="36">
        <f t="shared" si="617"/>
        <v>12337.1</v>
      </c>
      <c r="AA396" s="36">
        <f t="shared" si="617"/>
        <v>0</v>
      </c>
      <c r="AB396" s="36">
        <f t="shared" si="617"/>
        <v>12337.1</v>
      </c>
      <c r="AC396" s="36">
        <f t="shared" si="618"/>
        <v>0</v>
      </c>
      <c r="AD396" s="36">
        <f t="shared" si="618"/>
        <v>12337.1</v>
      </c>
    </row>
    <row r="397" spans="1:30" ht="17.25" customHeight="1" outlineLevel="7" x14ac:dyDescent="0.2">
      <c r="A397" s="22" t="s">
        <v>354</v>
      </c>
      <c r="B397" s="22" t="s">
        <v>386</v>
      </c>
      <c r="C397" s="22" t="s">
        <v>149</v>
      </c>
      <c r="D397" s="22"/>
      <c r="E397" s="40" t="s">
        <v>150</v>
      </c>
      <c r="F397" s="36">
        <f t="shared" si="617"/>
        <v>12337.1</v>
      </c>
      <c r="G397" s="36">
        <f t="shared" si="617"/>
        <v>0</v>
      </c>
      <c r="H397" s="36">
        <f t="shared" si="617"/>
        <v>12337.1</v>
      </c>
      <c r="I397" s="36">
        <f t="shared" si="617"/>
        <v>0</v>
      </c>
      <c r="J397" s="36">
        <f t="shared" si="617"/>
        <v>0</v>
      </c>
      <c r="K397" s="36">
        <f t="shared" si="617"/>
        <v>12337.1</v>
      </c>
      <c r="L397" s="36">
        <f t="shared" si="617"/>
        <v>0</v>
      </c>
      <c r="M397" s="36">
        <f t="shared" si="617"/>
        <v>0</v>
      </c>
      <c r="N397" s="36">
        <f t="shared" si="617"/>
        <v>12337.1</v>
      </c>
      <c r="O397" s="36">
        <f t="shared" si="617"/>
        <v>0</v>
      </c>
      <c r="P397" s="253">
        <f t="shared" si="617"/>
        <v>12337.1</v>
      </c>
      <c r="Q397" s="36">
        <f t="shared" si="617"/>
        <v>12337.1</v>
      </c>
      <c r="R397" s="36">
        <f t="shared" si="617"/>
        <v>0</v>
      </c>
      <c r="S397" s="36">
        <f t="shared" si="617"/>
        <v>12337.1</v>
      </c>
      <c r="T397" s="36">
        <f t="shared" si="617"/>
        <v>0</v>
      </c>
      <c r="U397" s="36">
        <f t="shared" si="617"/>
        <v>12337.1</v>
      </c>
      <c r="V397" s="36">
        <f t="shared" si="617"/>
        <v>0</v>
      </c>
      <c r="W397" s="36">
        <f t="shared" si="617"/>
        <v>12337.1</v>
      </c>
      <c r="X397" s="36">
        <f t="shared" si="617"/>
        <v>12337.1</v>
      </c>
      <c r="Y397" s="36">
        <f t="shared" si="617"/>
        <v>0</v>
      </c>
      <c r="Z397" s="36">
        <f t="shared" si="617"/>
        <v>12337.1</v>
      </c>
      <c r="AA397" s="36">
        <f t="shared" si="617"/>
        <v>0</v>
      </c>
      <c r="AB397" s="36">
        <f t="shared" si="617"/>
        <v>12337.1</v>
      </c>
      <c r="AC397" s="36">
        <f t="shared" si="618"/>
        <v>0</v>
      </c>
      <c r="AD397" s="36">
        <f t="shared" si="618"/>
        <v>12337.1</v>
      </c>
    </row>
    <row r="398" spans="1:30" ht="15.75" outlineLevel="7" x14ac:dyDescent="0.2">
      <c r="A398" s="41" t="s">
        <v>354</v>
      </c>
      <c r="B398" s="41" t="s">
        <v>386</v>
      </c>
      <c r="C398" s="41" t="s">
        <v>149</v>
      </c>
      <c r="D398" s="41" t="s">
        <v>41</v>
      </c>
      <c r="E398" s="42" t="s">
        <v>42</v>
      </c>
      <c r="F398" s="32">
        <v>12337.1</v>
      </c>
      <c r="G398" s="32"/>
      <c r="H398" s="32">
        <f>SUM(F398:G398)</f>
        <v>12337.1</v>
      </c>
      <c r="I398" s="32"/>
      <c r="J398" s="32"/>
      <c r="K398" s="32">
        <f>SUM(H398:J398)</f>
        <v>12337.1</v>
      </c>
      <c r="L398" s="32"/>
      <c r="M398" s="32"/>
      <c r="N398" s="32">
        <f>SUM(K398:M398)</f>
        <v>12337.1</v>
      </c>
      <c r="O398" s="32"/>
      <c r="P398" s="252">
        <f>SUM(N398:O398)</f>
        <v>12337.1</v>
      </c>
      <c r="Q398" s="34">
        <v>12337.1</v>
      </c>
      <c r="R398" s="32"/>
      <c r="S398" s="32">
        <f>SUM(Q398:R398)</f>
        <v>12337.1</v>
      </c>
      <c r="T398" s="32"/>
      <c r="U398" s="32">
        <f>SUM(S398:T398)</f>
        <v>12337.1</v>
      </c>
      <c r="V398" s="32"/>
      <c r="W398" s="32">
        <f>SUM(U398:V398)</f>
        <v>12337.1</v>
      </c>
      <c r="X398" s="34">
        <v>12337.1</v>
      </c>
      <c r="Y398" s="32"/>
      <c r="Z398" s="32">
        <f>SUM(X398:Y398)</f>
        <v>12337.1</v>
      </c>
      <c r="AA398" s="32"/>
      <c r="AB398" s="32">
        <f>SUM(Z398:AA398)</f>
        <v>12337.1</v>
      </c>
      <c r="AC398" s="32"/>
      <c r="AD398" s="32">
        <f>SUM(AB398:AC398)</f>
        <v>12337.1</v>
      </c>
    </row>
    <row r="399" spans="1:30" ht="15.75" outlineLevel="7" x14ac:dyDescent="0.2">
      <c r="A399" s="22" t="s">
        <v>354</v>
      </c>
      <c r="B399" s="22" t="s">
        <v>389</v>
      </c>
      <c r="C399" s="22"/>
      <c r="D399" s="22"/>
      <c r="E399" s="40" t="s">
        <v>390</v>
      </c>
      <c r="F399" s="36">
        <f>F405+F414+F400</f>
        <v>148497.5</v>
      </c>
      <c r="G399" s="36">
        <f t="shared" ref="G399:AB399" si="619">G405+G414+G400</f>
        <v>4231.3999999999996</v>
      </c>
      <c r="H399" s="36">
        <f t="shared" si="619"/>
        <v>152728.9</v>
      </c>
      <c r="I399" s="36">
        <f t="shared" si="619"/>
        <v>0</v>
      </c>
      <c r="J399" s="36">
        <f t="shared" si="619"/>
        <v>3000</v>
      </c>
      <c r="K399" s="36">
        <f t="shared" si="619"/>
        <v>155728.9</v>
      </c>
      <c r="L399" s="36">
        <f t="shared" si="619"/>
        <v>0</v>
      </c>
      <c r="M399" s="36">
        <f t="shared" si="619"/>
        <v>950</v>
      </c>
      <c r="N399" s="36">
        <f t="shared" si="619"/>
        <v>156678.9</v>
      </c>
      <c r="O399" s="36">
        <f t="shared" ref="O399:P399" si="620">O405+O414+O400</f>
        <v>0</v>
      </c>
      <c r="P399" s="253">
        <f t="shared" si="620"/>
        <v>156678.9</v>
      </c>
      <c r="Q399" s="36">
        <f t="shared" si="619"/>
        <v>148278.6</v>
      </c>
      <c r="R399" s="36">
        <f t="shared" si="619"/>
        <v>4231.3999999999996</v>
      </c>
      <c r="S399" s="36">
        <f t="shared" si="619"/>
        <v>152510</v>
      </c>
      <c r="T399" s="36">
        <f t="shared" si="619"/>
        <v>0</v>
      </c>
      <c r="U399" s="36">
        <f t="shared" si="619"/>
        <v>152510</v>
      </c>
      <c r="V399" s="36">
        <f t="shared" ref="V399:W399" si="621">V405+V414+V400</f>
        <v>0</v>
      </c>
      <c r="W399" s="36">
        <f t="shared" si="621"/>
        <v>152510</v>
      </c>
      <c r="X399" s="36">
        <f t="shared" si="619"/>
        <v>148359.00000000003</v>
      </c>
      <c r="Y399" s="36">
        <f t="shared" si="619"/>
        <v>4231.3999999999996</v>
      </c>
      <c r="Z399" s="36">
        <f t="shared" si="619"/>
        <v>152590.40000000002</v>
      </c>
      <c r="AA399" s="36">
        <f t="shared" si="619"/>
        <v>0</v>
      </c>
      <c r="AB399" s="36">
        <f t="shared" si="619"/>
        <v>152590.40000000002</v>
      </c>
      <c r="AC399" s="36">
        <f t="shared" ref="AC399:AD399" si="622">AC405+AC414+AC400</f>
        <v>0</v>
      </c>
      <c r="AD399" s="36">
        <f t="shared" si="622"/>
        <v>152590.40000000002</v>
      </c>
    </row>
    <row r="400" spans="1:30" ht="31.5" outlineLevel="7" x14ac:dyDescent="0.2">
      <c r="A400" s="22" t="s">
        <v>354</v>
      </c>
      <c r="B400" s="22" t="s">
        <v>389</v>
      </c>
      <c r="C400" s="22" t="s">
        <v>31</v>
      </c>
      <c r="D400" s="22"/>
      <c r="E400" s="40" t="s">
        <v>641</v>
      </c>
      <c r="F400" s="36">
        <f>F401</f>
        <v>0</v>
      </c>
      <c r="G400" s="36">
        <f t="shared" ref="G400:AD403" si="623">G401</f>
        <v>4231.3999999999996</v>
      </c>
      <c r="H400" s="36">
        <f t="shared" si="623"/>
        <v>4231.3999999999996</v>
      </c>
      <c r="I400" s="36">
        <f t="shared" si="623"/>
        <v>0</v>
      </c>
      <c r="J400" s="36">
        <f t="shared" si="623"/>
        <v>3000</v>
      </c>
      <c r="K400" s="36">
        <f t="shared" si="623"/>
        <v>7231.4</v>
      </c>
      <c r="L400" s="36">
        <f t="shared" si="623"/>
        <v>0</v>
      </c>
      <c r="M400" s="36">
        <f t="shared" si="623"/>
        <v>950</v>
      </c>
      <c r="N400" s="36">
        <f t="shared" si="623"/>
        <v>8181.4</v>
      </c>
      <c r="O400" s="36">
        <f t="shared" si="623"/>
        <v>0</v>
      </c>
      <c r="P400" s="253">
        <f t="shared" si="623"/>
        <v>8181.4</v>
      </c>
      <c r="Q400" s="36">
        <f t="shared" si="623"/>
        <v>0</v>
      </c>
      <c r="R400" s="36">
        <f t="shared" si="623"/>
        <v>4231.3999999999996</v>
      </c>
      <c r="S400" s="36">
        <f t="shared" si="623"/>
        <v>4231.3999999999996</v>
      </c>
      <c r="T400" s="36">
        <f t="shared" si="623"/>
        <v>0</v>
      </c>
      <c r="U400" s="36">
        <f t="shared" si="623"/>
        <v>4231.3999999999996</v>
      </c>
      <c r="V400" s="36">
        <f t="shared" si="623"/>
        <v>0</v>
      </c>
      <c r="W400" s="36">
        <f t="shared" si="623"/>
        <v>4231.3999999999996</v>
      </c>
      <c r="X400" s="36">
        <f t="shared" si="623"/>
        <v>0</v>
      </c>
      <c r="Y400" s="36">
        <f t="shared" si="623"/>
        <v>4231.3999999999996</v>
      </c>
      <c r="Z400" s="36">
        <f t="shared" si="623"/>
        <v>4231.3999999999996</v>
      </c>
      <c r="AA400" s="36">
        <f t="shared" si="623"/>
        <v>0</v>
      </c>
      <c r="AB400" s="36">
        <f t="shared" si="623"/>
        <v>4231.3999999999996</v>
      </c>
      <c r="AC400" s="36">
        <f t="shared" si="623"/>
        <v>0</v>
      </c>
      <c r="AD400" s="36">
        <f t="shared" si="623"/>
        <v>4231.3999999999996</v>
      </c>
    </row>
    <row r="401" spans="1:30" ht="31.5" outlineLevel="7" x14ac:dyDescent="0.2">
      <c r="A401" s="22" t="s">
        <v>354</v>
      </c>
      <c r="B401" s="22" t="s">
        <v>389</v>
      </c>
      <c r="C401" s="22" t="s">
        <v>66</v>
      </c>
      <c r="D401" s="22"/>
      <c r="E401" s="40" t="s">
        <v>649</v>
      </c>
      <c r="F401" s="36">
        <f t="shared" ref="F401:AC403" si="624">F402</f>
        <v>0</v>
      </c>
      <c r="G401" s="36">
        <f t="shared" si="624"/>
        <v>4231.3999999999996</v>
      </c>
      <c r="H401" s="36">
        <f t="shared" si="624"/>
        <v>4231.3999999999996</v>
      </c>
      <c r="I401" s="36">
        <f t="shared" si="624"/>
        <v>0</v>
      </c>
      <c r="J401" s="36">
        <f t="shared" si="624"/>
        <v>3000</v>
      </c>
      <c r="K401" s="36">
        <f t="shared" si="624"/>
        <v>7231.4</v>
      </c>
      <c r="L401" s="36">
        <f t="shared" si="624"/>
        <v>0</v>
      </c>
      <c r="M401" s="36">
        <f t="shared" si="624"/>
        <v>950</v>
      </c>
      <c r="N401" s="36">
        <f t="shared" si="624"/>
        <v>8181.4</v>
      </c>
      <c r="O401" s="36">
        <f t="shared" si="624"/>
        <v>0</v>
      </c>
      <c r="P401" s="253">
        <f t="shared" si="624"/>
        <v>8181.4</v>
      </c>
      <c r="Q401" s="36">
        <f t="shared" si="624"/>
        <v>0</v>
      </c>
      <c r="R401" s="36">
        <f t="shared" si="624"/>
        <v>4231.3999999999996</v>
      </c>
      <c r="S401" s="36">
        <f t="shared" si="624"/>
        <v>4231.3999999999996</v>
      </c>
      <c r="T401" s="36">
        <f t="shared" si="624"/>
        <v>0</v>
      </c>
      <c r="U401" s="36">
        <f t="shared" si="624"/>
        <v>4231.3999999999996</v>
      </c>
      <c r="V401" s="36">
        <f t="shared" si="624"/>
        <v>0</v>
      </c>
      <c r="W401" s="36">
        <f t="shared" si="624"/>
        <v>4231.3999999999996</v>
      </c>
      <c r="X401" s="36">
        <f t="shared" si="624"/>
        <v>0</v>
      </c>
      <c r="Y401" s="36">
        <f t="shared" si="624"/>
        <v>4231.3999999999996</v>
      </c>
      <c r="Z401" s="36">
        <f t="shared" si="624"/>
        <v>4231.3999999999996</v>
      </c>
      <c r="AA401" s="36">
        <f t="shared" si="624"/>
        <v>0</v>
      </c>
      <c r="AB401" s="36">
        <f t="shared" si="624"/>
        <v>4231.3999999999996</v>
      </c>
      <c r="AC401" s="36">
        <f t="shared" si="624"/>
        <v>0</v>
      </c>
      <c r="AD401" s="36">
        <f t="shared" si="623"/>
        <v>4231.3999999999996</v>
      </c>
    </row>
    <row r="402" spans="1:30" ht="31.5" outlineLevel="7" x14ac:dyDescent="0.2">
      <c r="A402" s="22" t="s">
        <v>354</v>
      </c>
      <c r="B402" s="22" t="s">
        <v>389</v>
      </c>
      <c r="C402" s="22" t="s">
        <v>67</v>
      </c>
      <c r="D402" s="22"/>
      <c r="E402" s="40" t="s">
        <v>26</v>
      </c>
      <c r="F402" s="36">
        <f t="shared" si="624"/>
        <v>0</v>
      </c>
      <c r="G402" s="36">
        <f t="shared" si="624"/>
        <v>4231.3999999999996</v>
      </c>
      <c r="H402" s="36">
        <f t="shared" si="624"/>
        <v>4231.3999999999996</v>
      </c>
      <c r="I402" s="36">
        <f t="shared" si="624"/>
        <v>0</v>
      </c>
      <c r="J402" s="36">
        <f t="shared" si="624"/>
        <v>3000</v>
      </c>
      <c r="K402" s="36">
        <f t="shared" si="624"/>
        <v>7231.4</v>
      </c>
      <c r="L402" s="36">
        <f t="shared" si="624"/>
        <v>0</v>
      </c>
      <c r="M402" s="36">
        <f t="shared" si="624"/>
        <v>950</v>
      </c>
      <c r="N402" s="36">
        <f t="shared" si="624"/>
        <v>8181.4</v>
      </c>
      <c r="O402" s="36">
        <f t="shared" si="624"/>
        <v>0</v>
      </c>
      <c r="P402" s="253">
        <f t="shared" si="624"/>
        <v>8181.4</v>
      </c>
      <c r="Q402" s="36">
        <f t="shared" si="624"/>
        <v>0</v>
      </c>
      <c r="R402" s="36">
        <f t="shared" si="624"/>
        <v>4231.3999999999996</v>
      </c>
      <c r="S402" s="36">
        <f t="shared" si="624"/>
        <v>4231.3999999999996</v>
      </c>
      <c r="T402" s="36">
        <f t="shared" si="624"/>
        <v>0</v>
      </c>
      <c r="U402" s="36">
        <f t="shared" si="624"/>
        <v>4231.3999999999996</v>
      </c>
      <c r="V402" s="36">
        <f t="shared" si="624"/>
        <v>0</v>
      </c>
      <c r="W402" s="36">
        <f t="shared" si="624"/>
        <v>4231.3999999999996</v>
      </c>
      <c r="X402" s="36">
        <f t="shared" si="624"/>
        <v>0</v>
      </c>
      <c r="Y402" s="36">
        <f t="shared" si="624"/>
        <v>4231.3999999999996</v>
      </c>
      <c r="Z402" s="36">
        <f t="shared" si="624"/>
        <v>4231.3999999999996</v>
      </c>
      <c r="AA402" s="36">
        <f t="shared" si="624"/>
        <v>0</v>
      </c>
      <c r="AB402" s="36">
        <f t="shared" si="624"/>
        <v>4231.3999999999996</v>
      </c>
      <c r="AC402" s="36">
        <f t="shared" si="623"/>
        <v>0</v>
      </c>
      <c r="AD402" s="36">
        <f t="shared" si="623"/>
        <v>4231.3999999999996</v>
      </c>
    </row>
    <row r="403" spans="1:30" ht="15.75" outlineLevel="7" x14ac:dyDescent="0.2">
      <c r="A403" s="22" t="s">
        <v>354</v>
      </c>
      <c r="B403" s="22" t="s">
        <v>389</v>
      </c>
      <c r="C403" s="22" t="s">
        <v>68</v>
      </c>
      <c r="D403" s="22"/>
      <c r="E403" s="40" t="s">
        <v>69</v>
      </c>
      <c r="F403" s="36">
        <f t="shared" si="624"/>
        <v>0</v>
      </c>
      <c r="G403" s="36">
        <f t="shared" si="624"/>
        <v>4231.3999999999996</v>
      </c>
      <c r="H403" s="36">
        <f t="shared" si="624"/>
        <v>4231.3999999999996</v>
      </c>
      <c r="I403" s="36">
        <f t="shared" si="624"/>
        <v>0</v>
      </c>
      <c r="J403" s="36">
        <f t="shared" si="624"/>
        <v>3000</v>
      </c>
      <c r="K403" s="36">
        <f t="shared" si="624"/>
        <v>7231.4</v>
      </c>
      <c r="L403" s="36">
        <f t="shared" si="624"/>
        <v>0</v>
      </c>
      <c r="M403" s="36">
        <f t="shared" si="624"/>
        <v>950</v>
      </c>
      <c r="N403" s="36">
        <f t="shared" si="624"/>
        <v>8181.4</v>
      </c>
      <c r="O403" s="36">
        <f t="shared" si="624"/>
        <v>0</v>
      </c>
      <c r="P403" s="253">
        <f t="shared" si="624"/>
        <v>8181.4</v>
      </c>
      <c r="Q403" s="36">
        <f t="shared" si="624"/>
        <v>0</v>
      </c>
      <c r="R403" s="36">
        <f t="shared" si="624"/>
        <v>4231.3999999999996</v>
      </c>
      <c r="S403" s="36">
        <f t="shared" si="624"/>
        <v>4231.3999999999996</v>
      </c>
      <c r="T403" s="36">
        <f t="shared" si="624"/>
        <v>0</v>
      </c>
      <c r="U403" s="36">
        <f t="shared" si="624"/>
        <v>4231.3999999999996</v>
      </c>
      <c r="V403" s="36">
        <f t="shared" si="624"/>
        <v>0</v>
      </c>
      <c r="W403" s="36">
        <f t="shared" si="624"/>
        <v>4231.3999999999996</v>
      </c>
      <c r="X403" s="36">
        <f t="shared" si="624"/>
        <v>0</v>
      </c>
      <c r="Y403" s="36">
        <f t="shared" si="624"/>
        <v>4231.3999999999996</v>
      </c>
      <c r="Z403" s="36">
        <f t="shared" si="624"/>
        <v>4231.3999999999996</v>
      </c>
      <c r="AA403" s="36">
        <f t="shared" si="624"/>
        <v>0</v>
      </c>
      <c r="AB403" s="36">
        <f t="shared" si="624"/>
        <v>4231.3999999999996</v>
      </c>
      <c r="AC403" s="36">
        <f t="shared" si="623"/>
        <v>0</v>
      </c>
      <c r="AD403" s="36">
        <f t="shared" si="623"/>
        <v>4231.3999999999996</v>
      </c>
    </row>
    <row r="404" spans="1:30" ht="31.5" outlineLevel="7" x14ac:dyDescent="0.2">
      <c r="A404" s="41" t="s">
        <v>354</v>
      </c>
      <c r="B404" s="41" t="s">
        <v>389</v>
      </c>
      <c r="C404" s="41" t="s">
        <v>68</v>
      </c>
      <c r="D404" s="41" t="s">
        <v>3</v>
      </c>
      <c r="E404" s="42" t="s">
        <v>4</v>
      </c>
      <c r="F404" s="32"/>
      <c r="G404" s="32">
        <v>4231.3999999999996</v>
      </c>
      <c r="H404" s="32">
        <f>SUM(F404:G404)</f>
        <v>4231.3999999999996</v>
      </c>
      <c r="I404" s="32"/>
      <c r="J404" s="32">
        <v>3000</v>
      </c>
      <c r="K404" s="32">
        <f>SUM(H404:J404)</f>
        <v>7231.4</v>
      </c>
      <c r="L404" s="32"/>
      <c r="M404" s="32">
        <v>950</v>
      </c>
      <c r="N404" s="32">
        <f>SUM(K404:M404)</f>
        <v>8181.4</v>
      </c>
      <c r="O404" s="32"/>
      <c r="P404" s="252">
        <f>SUM(N404:O404)</f>
        <v>8181.4</v>
      </c>
      <c r="Q404" s="34"/>
      <c r="R404" s="32">
        <v>4231.3999999999996</v>
      </c>
      <c r="S404" s="32">
        <f>SUM(Q404:R404)</f>
        <v>4231.3999999999996</v>
      </c>
      <c r="T404" s="32"/>
      <c r="U404" s="32">
        <f>SUM(S404:T404)</f>
        <v>4231.3999999999996</v>
      </c>
      <c r="V404" s="32"/>
      <c r="W404" s="32">
        <f>SUM(U404:V404)</f>
        <v>4231.3999999999996</v>
      </c>
      <c r="X404" s="34"/>
      <c r="Y404" s="32">
        <v>4231.3999999999996</v>
      </c>
      <c r="Z404" s="32">
        <f>SUM(X404:Y404)</f>
        <v>4231.3999999999996</v>
      </c>
      <c r="AA404" s="32"/>
      <c r="AB404" s="32">
        <f>SUM(Z404:AA404)</f>
        <v>4231.3999999999996</v>
      </c>
      <c r="AC404" s="32"/>
      <c r="AD404" s="32">
        <f>SUM(AB404:AC404)</f>
        <v>4231.3999999999996</v>
      </c>
    </row>
    <row r="405" spans="1:30" s="93" customFormat="1" ht="29.25" customHeight="1" outlineLevel="2" x14ac:dyDescent="0.2">
      <c r="A405" s="22" t="s">
        <v>354</v>
      </c>
      <c r="B405" s="22" t="s">
        <v>389</v>
      </c>
      <c r="C405" s="22" t="s">
        <v>93</v>
      </c>
      <c r="D405" s="22"/>
      <c r="E405" s="40" t="s">
        <v>652</v>
      </c>
      <c r="F405" s="36">
        <f t="shared" ref="F405:AB405" si="625">F406+F410</f>
        <v>148049</v>
      </c>
      <c r="G405" s="36">
        <f t="shared" si="625"/>
        <v>0</v>
      </c>
      <c r="H405" s="36">
        <f t="shared" si="625"/>
        <v>148049</v>
      </c>
      <c r="I405" s="36">
        <f t="shared" si="625"/>
        <v>0</v>
      </c>
      <c r="J405" s="36">
        <f t="shared" si="625"/>
        <v>0</v>
      </c>
      <c r="K405" s="36">
        <f t="shared" si="625"/>
        <v>148049</v>
      </c>
      <c r="L405" s="36">
        <f t="shared" si="625"/>
        <v>0</v>
      </c>
      <c r="M405" s="36">
        <f t="shared" si="625"/>
        <v>0</v>
      </c>
      <c r="N405" s="36">
        <f t="shared" si="625"/>
        <v>148049</v>
      </c>
      <c r="O405" s="36">
        <f t="shared" ref="O405:P405" si="626">O406+O410</f>
        <v>0</v>
      </c>
      <c r="P405" s="253">
        <f t="shared" si="626"/>
        <v>148049</v>
      </c>
      <c r="Q405" s="36">
        <f t="shared" si="625"/>
        <v>147809.30000000002</v>
      </c>
      <c r="R405" s="36">
        <f t="shared" si="625"/>
        <v>0</v>
      </c>
      <c r="S405" s="36">
        <f t="shared" si="625"/>
        <v>147809.30000000002</v>
      </c>
      <c r="T405" s="36">
        <f t="shared" si="625"/>
        <v>0</v>
      </c>
      <c r="U405" s="36">
        <f t="shared" si="625"/>
        <v>147809.30000000002</v>
      </c>
      <c r="V405" s="36">
        <f t="shared" ref="V405:W405" si="627">V406+V410</f>
        <v>0</v>
      </c>
      <c r="W405" s="36">
        <f t="shared" si="627"/>
        <v>147809.30000000002</v>
      </c>
      <c r="X405" s="36">
        <f t="shared" si="625"/>
        <v>147809.30000000002</v>
      </c>
      <c r="Y405" s="36">
        <f t="shared" si="625"/>
        <v>0</v>
      </c>
      <c r="Z405" s="36">
        <f t="shared" si="625"/>
        <v>147809.30000000002</v>
      </c>
      <c r="AA405" s="36">
        <f t="shared" si="625"/>
        <v>0</v>
      </c>
      <c r="AB405" s="36">
        <f t="shared" si="625"/>
        <v>147809.30000000002</v>
      </c>
      <c r="AC405" s="36">
        <f t="shared" ref="AC405:AD405" si="628">AC406+AC410</f>
        <v>0</v>
      </c>
      <c r="AD405" s="36">
        <f t="shared" si="628"/>
        <v>147809.30000000002</v>
      </c>
    </row>
    <row r="406" spans="1:30" ht="31.5" outlineLevel="3" x14ac:dyDescent="0.2">
      <c r="A406" s="22" t="s">
        <v>354</v>
      </c>
      <c r="B406" s="22" t="s">
        <v>389</v>
      </c>
      <c r="C406" s="22" t="s">
        <v>118</v>
      </c>
      <c r="D406" s="22"/>
      <c r="E406" s="40" t="s">
        <v>659</v>
      </c>
      <c r="F406" s="36">
        <f t="shared" ref="F406:AC408" si="629">F407</f>
        <v>11483.8</v>
      </c>
      <c r="G406" s="36">
        <f t="shared" si="629"/>
        <v>0</v>
      </c>
      <c r="H406" s="36">
        <f t="shared" si="629"/>
        <v>11483.8</v>
      </c>
      <c r="I406" s="36">
        <f t="shared" si="629"/>
        <v>0</v>
      </c>
      <c r="J406" s="36">
        <f t="shared" si="629"/>
        <v>0</v>
      </c>
      <c r="K406" s="36">
        <f t="shared" si="629"/>
        <v>11483.8</v>
      </c>
      <c r="L406" s="36">
        <f t="shared" si="629"/>
        <v>0</v>
      </c>
      <c r="M406" s="36">
        <f t="shared" si="629"/>
        <v>0</v>
      </c>
      <c r="N406" s="36">
        <f t="shared" si="629"/>
        <v>11483.8</v>
      </c>
      <c r="O406" s="36">
        <f t="shared" si="629"/>
        <v>0</v>
      </c>
      <c r="P406" s="253">
        <f t="shared" si="629"/>
        <v>11483.8</v>
      </c>
      <c r="Q406" s="36">
        <f t="shared" si="629"/>
        <v>11244.1</v>
      </c>
      <c r="R406" s="36">
        <f t="shared" si="629"/>
        <v>0</v>
      </c>
      <c r="S406" s="36">
        <f t="shared" si="629"/>
        <v>11244.1</v>
      </c>
      <c r="T406" s="36">
        <f t="shared" si="629"/>
        <v>0</v>
      </c>
      <c r="U406" s="36">
        <f t="shared" si="629"/>
        <v>11244.1</v>
      </c>
      <c r="V406" s="36">
        <f t="shared" si="629"/>
        <v>0</v>
      </c>
      <c r="W406" s="36">
        <f t="shared" si="629"/>
        <v>11244.1</v>
      </c>
      <c r="X406" s="36">
        <f t="shared" si="629"/>
        <v>11244.1</v>
      </c>
      <c r="Y406" s="36">
        <f t="shared" si="629"/>
        <v>0</v>
      </c>
      <c r="Z406" s="36">
        <f t="shared" si="629"/>
        <v>11244.1</v>
      </c>
      <c r="AA406" s="36">
        <f t="shared" si="629"/>
        <v>0</v>
      </c>
      <c r="AB406" s="36">
        <f t="shared" si="629"/>
        <v>11244.1</v>
      </c>
      <c r="AC406" s="36">
        <f t="shared" si="629"/>
        <v>0</v>
      </c>
      <c r="AD406" s="36">
        <f t="shared" ref="AC406:AD408" si="630">AD407</f>
        <v>11244.1</v>
      </c>
    </row>
    <row r="407" spans="1:30" ht="15.75" outlineLevel="4" x14ac:dyDescent="0.2">
      <c r="A407" s="22" t="s">
        <v>354</v>
      </c>
      <c r="B407" s="22" t="s">
        <v>389</v>
      </c>
      <c r="C407" s="22" t="s">
        <v>119</v>
      </c>
      <c r="D407" s="22"/>
      <c r="E407" s="40" t="s">
        <v>120</v>
      </c>
      <c r="F407" s="36">
        <f t="shared" si="629"/>
        <v>11483.8</v>
      </c>
      <c r="G407" s="36">
        <f t="shared" si="629"/>
        <v>0</v>
      </c>
      <c r="H407" s="36">
        <f t="shared" si="629"/>
        <v>11483.8</v>
      </c>
      <c r="I407" s="36">
        <f t="shared" si="629"/>
        <v>0</v>
      </c>
      <c r="J407" s="36">
        <f t="shared" si="629"/>
        <v>0</v>
      </c>
      <c r="K407" s="36">
        <f t="shared" si="629"/>
        <v>11483.8</v>
      </c>
      <c r="L407" s="36">
        <f t="shared" si="629"/>
        <v>0</v>
      </c>
      <c r="M407" s="36">
        <f t="shared" si="629"/>
        <v>0</v>
      </c>
      <c r="N407" s="36">
        <f t="shared" si="629"/>
        <v>11483.8</v>
      </c>
      <c r="O407" s="36">
        <f t="shared" si="629"/>
        <v>0</v>
      </c>
      <c r="P407" s="253">
        <f t="shared" si="629"/>
        <v>11483.8</v>
      </c>
      <c r="Q407" s="36">
        <f t="shared" si="629"/>
        <v>11244.1</v>
      </c>
      <c r="R407" s="36">
        <f t="shared" si="629"/>
        <v>0</v>
      </c>
      <c r="S407" s="36">
        <f t="shared" si="629"/>
        <v>11244.1</v>
      </c>
      <c r="T407" s="36">
        <f t="shared" si="629"/>
        <v>0</v>
      </c>
      <c r="U407" s="36">
        <f t="shared" si="629"/>
        <v>11244.1</v>
      </c>
      <c r="V407" s="36">
        <f t="shared" si="629"/>
        <v>0</v>
      </c>
      <c r="W407" s="36">
        <f t="shared" si="629"/>
        <v>11244.1</v>
      </c>
      <c r="X407" s="36">
        <f t="shared" si="629"/>
        <v>11244.1</v>
      </c>
      <c r="Y407" s="36">
        <f t="shared" si="629"/>
        <v>0</v>
      </c>
      <c r="Z407" s="36">
        <f t="shared" si="629"/>
        <v>11244.1</v>
      </c>
      <c r="AA407" s="36">
        <f t="shared" si="629"/>
        <v>0</v>
      </c>
      <c r="AB407" s="36">
        <f t="shared" si="629"/>
        <v>11244.1</v>
      </c>
      <c r="AC407" s="36">
        <f t="shared" si="630"/>
        <v>0</v>
      </c>
      <c r="AD407" s="36">
        <f t="shared" si="630"/>
        <v>11244.1</v>
      </c>
    </row>
    <row r="408" spans="1:30" ht="15.75" outlineLevel="5" x14ac:dyDescent="0.2">
      <c r="A408" s="22" t="s">
        <v>354</v>
      </c>
      <c r="B408" s="22" t="s">
        <v>389</v>
      </c>
      <c r="C408" s="22" t="s">
        <v>123</v>
      </c>
      <c r="D408" s="22"/>
      <c r="E408" s="40" t="s">
        <v>320</v>
      </c>
      <c r="F408" s="36">
        <f t="shared" si="629"/>
        <v>11483.8</v>
      </c>
      <c r="G408" s="36">
        <f t="shared" si="629"/>
        <v>0</v>
      </c>
      <c r="H408" s="36">
        <f t="shared" si="629"/>
        <v>11483.8</v>
      </c>
      <c r="I408" s="36">
        <f t="shared" si="629"/>
        <v>0</v>
      </c>
      <c r="J408" s="36">
        <f t="shared" si="629"/>
        <v>0</v>
      </c>
      <c r="K408" s="36">
        <f t="shared" si="629"/>
        <v>11483.8</v>
      </c>
      <c r="L408" s="36">
        <f t="shared" si="629"/>
        <v>0</v>
      </c>
      <c r="M408" s="36">
        <f t="shared" si="629"/>
        <v>0</v>
      </c>
      <c r="N408" s="36">
        <f t="shared" si="629"/>
        <v>11483.8</v>
      </c>
      <c r="O408" s="36">
        <f t="shared" si="629"/>
        <v>0</v>
      </c>
      <c r="P408" s="253">
        <f t="shared" si="629"/>
        <v>11483.8</v>
      </c>
      <c r="Q408" s="36">
        <f t="shared" si="629"/>
        <v>11244.1</v>
      </c>
      <c r="R408" s="36">
        <f t="shared" si="629"/>
        <v>0</v>
      </c>
      <c r="S408" s="36">
        <f t="shared" si="629"/>
        <v>11244.1</v>
      </c>
      <c r="T408" s="36">
        <f t="shared" si="629"/>
        <v>0</v>
      </c>
      <c r="U408" s="36">
        <f t="shared" si="629"/>
        <v>11244.1</v>
      </c>
      <c r="V408" s="36">
        <f t="shared" si="629"/>
        <v>0</v>
      </c>
      <c r="W408" s="36">
        <f t="shared" si="629"/>
        <v>11244.1</v>
      </c>
      <c r="X408" s="36">
        <f t="shared" si="629"/>
        <v>11244.1</v>
      </c>
      <c r="Y408" s="36">
        <f t="shared" si="629"/>
        <v>0</v>
      </c>
      <c r="Z408" s="36">
        <f t="shared" si="629"/>
        <v>11244.1</v>
      </c>
      <c r="AA408" s="36">
        <f t="shared" si="629"/>
        <v>0</v>
      </c>
      <c r="AB408" s="36">
        <f t="shared" si="629"/>
        <v>11244.1</v>
      </c>
      <c r="AC408" s="36">
        <f t="shared" si="630"/>
        <v>0</v>
      </c>
      <c r="AD408" s="36">
        <f t="shared" si="630"/>
        <v>11244.1</v>
      </c>
    </row>
    <row r="409" spans="1:30" ht="15.75" outlineLevel="7" x14ac:dyDescent="0.2">
      <c r="A409" s="41" t="s">
        <v>354</v>
      </c>
      <c r="B409" s="41" t="s">
        <v>389</v>
      </c>
      <c r="C409" s="41" t="s">
        <v>123</v>
      </c>
      <c r="D409" s="41" t="s">
        <v>6</v>
      </c>
      <c r="E409" s="42" t="s">
        <v>7</v>
      </c>
      <c r="F409" s="32">
        <v>11483.8</v>
      </c>
      <c r="G409" s="32"/>
      <c r="H409" s="32">
        <f>SUM(F409:G409)</f>
        <v>11483.8</v>
      </c>
      <c r="I409" s="32"/>
      <c r="J409" s="32"/>
      <c r="K409" s="32">
        <f>SUM(H409:J409)</f>
        <v>11483.8</v>
      </c>
      <c r="L409" s="32"/>
      <c r="M409" s="32"/>
      <c r="N409" s="32">
        <f>SUM(K409:M409)</f>
        <v>11483.8</v>
      </c>
      <c r="O409" s="32"/>
      <c r="P409" s="252">
        <f>SUM(N409:O409)</f>
        <v>11483.8</v>
      </c>
      <c r="Q409" s="34">
        <v>11244.1</v>
      </c>
      <c r="R409" s="32"/>
      <c r="S409" s="32">
        <f>SUM(Q409:R409)</f>
        <v>11244.1</v>
      </c>
      <c r="T409" s="32"/>
      <c r="U409" s="32">
        <f>SUM(S409:T409)</f>
        <v>11244.1</v>
      </c>
      <c r="V409" s="32"/>
      <c r="W409" s="32">
        <f>SUM(U409:V409)</f>
        <v>11244.1</v>
      </c>
      <c r="X409" s="34">
        <v>11244.1</v>
      </c>
      <c r="Y409" s="32"/>
      <c r="Z409" s="32">
        <f>SUM(X409:Y409)</f>
        <v>11244.1</v>
      </c>
      <c r="AA409" s="32"/>
      <c r="AB409" s="32">
        <f>SUM(Z409:AA409)</f>
        <v>11244.1</v>
      </c>
      <c r="AC409" s="32"/>
      <c r="AD409" s="32">
        <f>SUM(AB409:AC409)</f>
        <v>11244.1</v>
      </c>
    </row>
    <row r="410" spans="1:30" ht="31.5" outlineLevel="3" x14ac:dyDescent="0.2">
      <c r="A410" s="22" t="s">
        <v>354</v>
      </c>
      <c r="B410" s="22" t="s">
        <v>389</v>
      </c>
      <c r="C410" s="22" t="s">
        <v>104</v>
      </c>
      <c r="D410" s="22"/>
      <c r="E410" s="40" t="s">
        <v>663</v>
      </c>
      <c r="F410" s="36">
        <f t="shared" ref="F410:AC412" si="631">F411</f>
        <v>136565.20000000001</v>
      </c>
      <c r="G410" s="36">
        <f t="shared" si="631"/>
        <v>0</v>
      </c>
      <c r="H410" s="36">
        <f t="shared" si="631"/>
        <v>136565.20000000001</v>
      </c>
      <c r="I410" s="36">
        <f t="shared" si="631"/>
        <v>0</v>
      </c>
      <c r="J410" s="36">
        <f t="shared" si="631"/>
        <v>0</v>
      </c>
      <c r="K410" s="36">
        <f t="shared" si="631"/>
        <v>136565.20000000001</v>
      </c>
      <c r="L410" s="36">
        <f t="shared" si="631"/>
        <v>0</v>
      </c>
      <c r="M410" s="36">
        <f t="shared" si="631"/>
        <v>0</v>
      </c>
      <c r="N410" s="36">
        <f t="shared" si="631"/>
        <v>136565.20000000001</v>
      </c>
      <c r="O410" s="36">
        <f t="shared" si="631"/>
        <v>0</v>
      </c>
      <c r="P410" s="253">
        <f t="shared" si="631"/>
        <v>136565.20000000001</v>
      </c>
      <c r="Q410" s="36">
        <f t="shared" si="631"/>
        <v>136565.20000000001</v>
      </c>
      <c r="R410" s="36">
        <f t="shared" si="631"/>
        <v>0</v>
      </c>
      <c r="S410" s="36">
        <f t="shared" si="631"/>
        <v>136565.20000000001</v>
      </c>
      <c r="T410" s="36">
        <f t="shared" si="631"/>
        <v>0</v>
      </c>
      <c r="U410" s="36">
        <f t="shared" si="631"/>
        <v>136565.20000000001</v>
      </c>
      <c r="V410" s="36">
        <f t="shared" si="631"/>
        <v>0</v>
      </c>
      <c r="W410" s="36">
        <f t="shared" si="631"/>
        <v>136565.20000000001</v>
      </c>
      <c r="X410" s="36">
        <f t="shared" si="631"/>
        <v>136565.20000000001</v>
      </c>
      <c r="Y410" s="36">
        <f t="shared" si="631"/>
        <v>0</v>
      </c>
      <c r="Z410" s="36">
        <f t="shared" si="631"/>
        <v>136565.20000000001</v>
      </c>
      <c r="AA410" s="36">
        <f t="shared" si="631"/>
        <v>0</v>
      </c>
      <c r="AB410" s="36">
        <f t="shared" si="631"/>
        <v>136565.20000000001</v>
      </c>
      <c r="AC410" s="36">
        <f t="shared" si="631"/>
        <v>0</v>
      </c>
      <c r="AD410" s="36">
        <f t="shared" ref="AC410:AD412" si="632">AD411</f>
        <v>136565.20000000001</v>
      </c>
    </row>
    <row r="411" spans="1:30" ht="31.5" outlineLevel="4" x14ac:dyDescent="0.2">
      <c r="A411" s="22" t="s">
        <v>354</v>
      </c>
      <c r="B411" s="22" t="s">
        <v>389</v>
      </c>
      <c r="C411" s="22" t="s">
        <v>148</v>
      </c>
      <c r="D411" s="22"/>
      <c r="E411" s="40" t="s">
        <v>26</v>
      </c>
      <c r="F411" s="36">
        <f t="shared" si="631"/>
        <v>136565.20000000001</v>
      </c>
      <c r="G411" s="36">
        <f t="shared" si="631"/>
        <v>0</v>
      </c>
      <c r="H411" s="36">
        <f t="shared" si="631"/>
        <v>136565.20000000001</v>
      </c>
      <c r="I411" s="36">
        <f t="shared" si="631"/>
        <v>0</v>
      </c>
      <c r="J411" s="36">
        <f t="shared" si="631"/>
        <v>0</v>
      </c>
      <c r="K411" s="36">
        <f t="shared" si="631"/>
        <v>136565.20000000001</v>
      </c>
      <c r="L411" s="36">
        <f t="shared" si="631"/>
        <v>0</v>
      </c>
      <c r="M411" s="36">
        <f t="shared" si="631"/>
        <v>0</v>
      </c>
      <c r="N411" s="36">
        <f t="shared" si="631"/>
        <v>136565.20000000001</v>
      </c>
      <c r="O411" s="36">
        <f t="shared" si="631"/>
        <v>0</v>
      </c>
      <c r="P411" s="253">
        <f t="shared" si="631"/>
        <v>136565.20000000001</v>
      </c>
      <c r="Q411" s="36">
        <f t="shared" si="631"/>
        <v>136565.20000000001</v>
      </c>
      <c r="R411" s="36">
        <f t="shared" si="631"/>
        <v>0</v>
      </c>
      <c r="S411" s="36">
        <f t="shared" si="631"/>
        <v>136565.20000000001</v>
      </c>
      <c r="T411" s="36">
        <f t="shared" si="631"/>
        <v>0</v>
      </c>
      <c r="U411" s="36">
        <f t="shared" si="631"/>
        <v>136565.20000000001</v>
      </c>
      <c r="V411" s="36">
        <f t="shared" si="631"/>
        <v>0</v>
      </c>
      <c r="W411" s="36">
        <f t="shared" si="631"/>
        <v>136565.20000000001</v>
      </c>
      <c r="X411" s="36">
        <f t="shared" si="631"/>
        <v>136565.20000000001</v>
      </c>
      <c r="Y411" s="36">
        <f t="shared" si="631"/>
        <v>0</v>
      </c>
      <c r="Z411" s="36">
        <f t="shared" si="631"/>
        <v>136565.20000000001</v>
      </c>
      <c r="AA411" s="36">
        <f t="shared" si="631"/>
        <v>0</v>
      </c>
      <c r="AB411" s="36">
        <f t="shared" si="631"/>
        <v>136565.20000000001</v>
      </c>
      <c r="AC411" s="36">
        <f t="shared" si="632"/>
        <v>0</v>
      </c>
      <c r="AD411" s="36">
        <f t="shared" si="632"/>
        <v>136565.20000000001</v>
      </c>
    </row>
    <row r="412" spans="1:30" ht="15.75" outlineLevel="5" x14ac:dyDescent="0.2">
      <c r="A412" s="22" t="s">
        <v>354</v>
      </c>
      <c r="B412" s="22" t="s">
        <v>389</v>
      </c>
      <c r="C412" s="22" t="s">
        <v>149</v>
      </c>
      <c r="D412" s="22"/>
      <c r="E412" s="40" t="s">
        <v>600</v>
      </c>
      <c r="F412" s="36">
        <f t="shared" si="631"/>
        <v>136565.20000000001</v>
      </c>
      <c r="G412" s="36">
        <f t="shared" si="631"/>
        <v>0</v>
      </c>
      <c r="H412" s="36">
        <f t="shared" si="631"/>
        <v>136565.20000000001</v>
      </c>
      <c r="I412" s="36">
        <f t="shared" si="631"/>
        <v>0</v>
      </c>
      <c r="J412" s="36">
        <f t="shared" si="631"/>
        <v>0</v>
      </c>
      <c r="K412" s="36">
        <f t="shared" si="631"/>
        <v>136565.20000000001</v>
      </c>
      <c r="L412" s="36">
        <f t="shared" si="631"/>
        <v>0</v>
      </c>
      <c r="M412" s="36">
        <f t="shared" si="631"/>
        <v>0</v>
      </c>
      <c r="N412" s="36">
        <f t="shared" si="631"/>
        <v>136565.20000000001</v>
      </c>
      <c r="O412" s="36">
        <f t="shared" si="631"/>
        <v>0</v>
      </c>
      <c r="P412" s="253">
        <f t="shared" si="631"/>
        <v>136565.20000000001</v>
      </c>
      <c r="Q412" s="36">
        <f t="shared" si="631"/>
        <v>136565.20000000001</v>
      </c>
      <c r="R412" s="36">
        <f t="shared" si="631"/>
        <v>0</v>
      </c>
      <c r="S412" s="36">
        <f t="shared" si="631"/>
        <v>136565.20000000001</v>
      </c>
      <c r="T412" s="36">
        <f t="shared" si="631"/>
        <v>0</v>
      </c>
      <c r="U412" s="36">
        <f t="shared" si="631"/>
        <v>136565.20000000001</v>
      </c>
      <c r="V412" s="36">
        <f t="shared" si="631"/>
        <v>0</v>
      </c>
      <c r="W412" s="36">
        <f t="shared" si="631"/>
        <v>136565.20000000001</v>
      </c>
      <c r="X412" s="36">
        <f t="shared" si="631"/>
        <v>136565.20000000001</v>
      </c>
      <c r="Y412" s="36">
        <f t="shared" si="631"/>
        <v>0</v>
      </c>
      <c r="Z412" s="36">
        <f t="shared" si="631"/>
        <v>136565.20000000001</v>
      </c>
      <c r="AA412" s="36">
        <f t="shared" si="631"/>
        <v>0</v>
      </c>
      <c r="AB412" s="36">
        <f t="shared" si="631"/>
        <v>136565.20000000001</v>
      </c>
      <c r="AC412" s="36">
        <f t="shared" si="632"/>
        <v>0</v>
      </c>
      <c r="AD412" s="36">
        <f t="shared" si="632"/>
        <v>136565.20000000001</v>
      </c>
    </row>
    <row r="413" spans="1:30" ht="15.75" outlineLevel="7" x14ac:dyDescent="0.2">
      <c r="A413" s="41" t="s">
        <v>354</v>
      </c>
      <c r="B413" s="41" t="s">
        <v>389</v>
      </c>
      <c r="C413" s="41" t="s">
        <v>149</v>
      </c>
      <c r="D413" s="41" t="s">
        <v>41</v>
      </c>
      <c r="E413" s="42" t="s">
        <v>42</v>
      </c>
      <c r="F413" s="32">
        <v>136565.20000000001</v>
      </c>
      <c r="G413" s="32"/>
      <c r="H413" s="32">
        <f>SUM(F413:G413)</f>
        <v>136565.20000000001</v>
      </c>
      <c r="I413" s="32"/>
      <c r="J413" s="32"/>
      <c r="K413" s="32">
        <f>SUM(H413:J413)</f>
        <v>136565.20000000001</v>
      </c>
      <c r="L413" s="32"/>
      <c r="M413" s="32"/>
      <c r="N413" s="32">
        <f>SUM(K413:M413)</f>
        <v>136565.20000000001</v>
      </c>
      <c r="O413" s="32"/>
      <c r="P413" s="252">
        <f>SUM(N413:O413)</f>
        <v>136565.20000000001</v>
      </c>
      <c r="Q413" s="34">
        <v>136565.20000000001</v>
      </c>
      <c r="R413" s="32"/>
      <c r="S413" s="32">
        <f>SUM(Q413:R413)</f>
        <v>136565.20000000001</v>
      </c>
      <c r="T413" s="32"/>
      <c r="U413" s="32">
        <f>SUM(S413:T413)</f>
        <v>136565.20000000001</v>
      </c>
      <c r="V413" s="32"/>
      <c r="W413" s="32">
        <f>SUM(U413:V413)</f>
        <v>136565.20000000001</v>
      </c>
      <c r="X413" s="34">
        <v>136565.20000000001</v>
      </c>
      <c r="Y413" s="32"/>
      <c r="Z413" s="32">
        <f>SUM(X413:Y413)</f>
        <v>136565.20000000001</v>
      </c>
      <c r="AA413" s="32"/>
      <c r="AB413" s="32">
        <f>SUM(Z413:AA413)</f>
        <v>136565.20000000001</v>
      </c>
      <c r="AC413" s="32"/>
      <c r="AD413" s="32">
        <f>SUM(AB413:AC413)</f>
        <v>136565.20000000001</v>
      </c>
    </row>
    <row r="414" spans="1:30" ht="31.5" outlineLevel="7" x14ac:dyDescent="0.2">
      <c r="A414" s="22" t="s">
        <v>354</v>
      </c>
      <c r="B414" s="22" t="s">
        <v>389</v>
      </c>
      <c r="C414" s="22" t="s">
        <v>21</v>
      </c>
      <c r="D414" s="22"/>
      <c r="E414" s="40" t="s">
        <v>683</v>
      </c>
      <c r="F414" s="36">
        <f>F415</f>
        <v>448.5</v>
      </c>
      <c r="G414" s="36">
        <f t="shared" ref="G414:Z416" si="633">G415</f>
        <v>0</v>
      </c>
      <c r="H414" s="36">
        <f t="shared" si="633"/>
        <v>448.5</v>
      </c>
      <c r="I414" s="36">
        <f t="shared" si="633"/>
        <v>0</v>
      </c>
      <c r="J414" s="36">
        <f t="shared" si="633"/>
        <v>0</v>
      </c>
      <c r="K414" s="36">
        <f t="shared" si="633"/>
        <v>448.5</v>
      </c>
      <c r="L414" s="36">
        <f t="shared" si="633"/>
        <v>0</v>
      </c>
      <c r="M414" s="36">
        <f t="shared" si="633"/>
        <v>0</v>
      </c>
      <c r="N414" s="36">
        <f t="shared" si="633"/>
        <v>448.5</v>
      </c>
      <c r="O414" s="36">
        <f t="shared" si="633"/>
        <v>0</v>
      </c>
      <c r="P414" s="253">
        <f t="shared" si="633"/>
        <v>448.5</v>
      </c>
      <c r="Q414" s="36">
        <f t="shared" si="633"/>
        <v>469.3</v>
      </c>
      <c r="R414" s="36">
        <f t="shared" si="633"/>
        <v>0</v>
      </c>
      <c r="S414" s="36">
        <f t="shared" si="633"/>
        <v>469.3</v>
      </c>
      <c r="T414" s="36">
        <f t="shared" si="633"/>
        <v>0</v>
      </c>
      <c r="U414" s="36">
        <f t="shared" si="633"/>
        <v>469.3</v>
      </c>
      <c r="V414" s="36">
        <f t="shared" si="633"/>
        <v>0</v>
      </c>
      <c r="W414" s="36">
        <f t="shared" si="633"/>
        <v>469.3</v>
      </c>
      <c r="X414" s="36">
        <f t="shared" si="633"/>
        <v>549.70000000000005</v>
      </c>
      <c r="Y414" s="36">
        <f t="shared" si="633"/>
        <v>0</v>
      </c>
      <c r="Z414" s="36">
        <f t="shared" si="633"/>
        <v>549.70000000000005</v>
      </c>
      <c r="AA414" s="36">
        <f t="shared" ref="Y414:AD416" si="634">AA415</f>
        <v>0</v>
      </c>
      <c r="AB414" s="36">
        <f t="shared" si="634"/>
        <v>549.70000000000005</v>
      </c>
      <c r="AC414" s="36">
        <f t="shared" si="634"/>
        <v>0</v>
      </c>
      <c r="AD414" s="36">
        <f t="shared" si="634"/>
        <v>549.70000000000005</v>
      </c>
    </row>
    <row r="415" spans="1:30" ht="31.5" outlineLevel="7" x14ac:dyDescent="0.2">
      <c r="A415" s="22" t="s">
        <v>354</v>
      </c>
      <c r="B415" s="22" t="s">
        <v>389</v>
      </c>
      <c r="C415" s="22" t="s">
        <v>22</v>
      </c>
      <c r="D415" s="22"/>
      <c r="E415" s="40" t="s">
        <v>684</v>
      </c>
      <c r="F415" s="36">
        <f>F416</f>
        <v>448.5</v>
      </c>
      <c r="G415" s="36">
        <f t="shared" si="633"/>
        <v>0</v>
      </c>
      <c r="H415" s="36">
        <f t="shared" si="633"/>
        <v>448.5</v>
      </c>
      <c r="I415" s="36">
        <f t="shared" si="633"/>
        <v>0</v>
      </c>
      <c r="J415" s="36">
        <f t="shared" si="633"/>
        <v>0</v>
      </c>
      <c r="K415" s="36">
        <f t="shared" si="633"/>
        <v>448.5</v>
      </c>
      <c r="L415" s="36">
        <f t="shared" si="633"/>
        <v>0</v>
      </c>
      <c r="M415" s="36">
        <f t="shared" si="633"/>
        <v>0</v>
      </c>
      <c r="N415" s="36">
        <f t="shared" si="633"/>
        <v>448.5</v>
      </c>
      <c r="O415" s="36">
        <f t="shared" si="633"/>
        <v>0</v>
      </c>
      <c r="P415" s="253">
        <f t="shared" si="633"/>
        <v>448.5</v>
      </c>
      <c r="Q415" s="36">
        <f t="shared" si="633"/>
        <v>469.3</v>
      </c>
      <c r="R415" s="36">
        <f t="shared" si="633"/>
        <v>0</v>
      </c>
      <c r="S415" s="36">
        <f t="shared" si="633"/>
        <v>469.3</v>
      </c>
      <c r="T415" s="36">
        <f t="shared" si="633"/>
        <v>0</v>
      </c>
      <c r="U415" s="36">
        <f t="shared" si="633"/>
        <v>469.3</v>
      </c>
      <c r="V415" s="36">
        <f t="shared" si="633"/>
        <v>0</v>
      </c>
      <c r="W415" s="36">
        <f t="shared" si="633"/>
        <v>469.3</v>
      </c>
      <c r="X415" s="36">
        <f t="shared" si="633"/>
        <v>549.70000000000005</v>
      </c>
      <c r="Y415" s="36">
        <f t="shared" si="634"/>
        <v>0</v>
      </c>
      <c r="Z415" s="36">
        <f t="shared" si="634"/>
        <v>549.70000000000005</v>
      </c>
      <c r="AA415" s="36">
        <f t="shared" si="634"/>
        <v>0</v>
      </c>
      <c r="AB415" s="36">
        <f t="shared" si="634"/>
        <v>549.70000000000005</v>
      </c>
      <c r="AC415" s="36">
        <f t="shared" si="634"/>
        <v>0</v>
      </c>
      <c r="AD415" s="36">
        <f t="shared" si="634"/>
        <v>549.70000000000005</v>
      </c>
    </row>
    <row r="416" spans="1:30" ht="15.75" outlineLevel="7" x14ac:dyDescent="0.2">
      <c r="A416" s="22" t="s">
        <v>354</v>
      </c>
      <c r="B416" s="22" t="s">
        <v>389</v>
      </c>
      <c r="C416" s="22" t="s">
        <v>484</v>
      </c>
      <c r="D416" s="22"/>
      <c r="E416" s="40" t="s">
        <v>485</v>
      </c>
      <c r="F416" s="36">
        <f>F417</f>
        <v>448.5</v>
      </c>
      <c r="G416" s="36">
        <f t="shared" si="633"/>
        <v>0</v>
      </c>
      <c r="H416" s="36">
        <f t="shared" si="633"/>
        <v>448.5</v>
      </c>
      <c r="I416" s="36">
        <f t="shared" si="633"/>
        <v>0</v>
      </c>
      <c r="J416" s="36">
        <f t="shared" si="633"/>
        <v>0</v>
      </c>
      <c r="K416" s="36">
        <f t="shared" si="633"/>
        <v>448.5</v>
      </c>
      <c r="L416" s="36">
        <f t="shared" si="633"/>
        <v>0</v>
      </c>
      <c r="M416" s="36">
        <f t="shared" si="633"/>
        <v>0</v>
      </c>
      <c r="N416" s="36">
        <f t="shared" si="633"/>
        <v>448.5</v>
      </c>
      <c r="O416" s="36">
        <f t="shared" si="633"/>
        <v>0</v>
      </c>
      <c r="P416" s="253">
        <f t="shared" si="633"/>
        <v>448.5</v>
      </c>
      <c r="Q416" s="36">
        <f t="shared" si="633"/>
        <v>469.3</v>
      </c>
      <c r="R416" s="36">
        <f t="shared" si="633"/>
        <v>0</v>
      </c>
      <c r="S416" s="36">
        <f t="shared" si="633"/>
        <v>469.3</v>
      </c>
      <c r="T416" s="36">
        <f t="shared" si="633"/>
        <v>0</v>
      </c>
      <c r="U416" s="36">
        <f t="shared" si="633"/>
        <v>469.3</v>
      </c>
      <c r="V416" s="36">
        <f t="shared" si="633"/>
        <v>0</v>
      </c>
      <c r="W416" s="36">
        <f t="shared" si="633"/>
        <v>469.3</v>
      </c>
      <c r="X416" s="36">
        <f t="shared" si="633"/>
        <v>549.70000000000005</v>
      </c>
      <c r="Y416" s="36">
        <f t="shared" si="634"/>
        <v>0</v>
      </c>
      <c r="Z416" s="36">
        <f t="shared" si="634"/>
        <v>549.70000000000005</v>
      </c>
      <c r="AA416" s="36">
        <f t="shared" si="634"/>
        <v>0</v>
      </c>
      <c r="AB416" s="36">
        <f t="shared" si="634"/>
        <v>549.70000000000005</v>
      </c>
      <c r="AC416" s="36">
        <f t="shared" si="634"/>
        <v>0</v>
      </c>
      <c r="AD416" s="36">
        <f t="shared" si="634"/>
        <v>549.70000000000005</v>
      </c>
    </row>
    <row r="417" spans="1:30" ht="31.5" outlineLevel="7" x14ac:dyDescent="0.2">
      <c r="A417" s="22" t="s">
        <v>354</v>
      </c>
      <c r="B417" s="22" t="s">
        <v>389</v>
      </c>
      <c r="C417" s="22" t="s">
        <v>520</v>
      </c>
      <c r="D417" s="22"/>
      <c r="E417" s="40" t="s">
        <v>521</v>
      </c>
      <c r="F417" s="36">
        <f t="shared" ref="F417:AD417" si="635">F418</f>
        <v>448.5</v>
      </c>
      <c r="G417" s="36">
        <f t="shared" si="635"/>
        <v>0</v>
      </c>
      <c r="H417" s="36">
        <f t="shared" si="635"/>
        <v>448.5</v>
      </c>
      <c r="I417" s="36">
        <f t="shared" si="635"/>
        <v>0</v>
      </c>
      <c r="J417" s="36">
        <f t="shared" si="635"/>
        <v>0</v>
      </c>
      <c r="K417" s="36">
        <f t="shared" si="635"/>
        <v>448.5</v>
      </c>
      <c r="L417" s="36">
        <f t="shared" si="635"/>
        <v>0</v>
      </c>
      <c r="M417" s="36">
        <f t="shared" si="635"/>
        <v>0</v>
      </c>
      <c r="N417" s="36">
        <f t="shared" si="635"/>
        <v>448.5</v>
      </c>
      <c r="O417" s="36">
        <f t="shared" si="635"/>
        <v>0</v>
      </c>
      <c r="P417" s="253">
        <f t="shared" si="635"/>
        <v>448.5</v>
      </c>
      <c r="Q417" s="36">
        <f t="shared" si="635"/>
        <v>469.3</v>
      </c>
      <c r="R417" s="36">
        <f t="shared" si="635"/>
        <v>0</v>
      </c>
      <c r="S417" s="36">
        <f t="shared" si="635"/>
        <v>469.3</v>
      </c>
      <c r="T417" s="36">
        <f t="shared" si="635"/>
        <v>0</v>
      </c>
      <c r="U417" s="36">
        <f t="shared" si="635"/>
        <v>469.3</v>
      </c>
      <c r="V417" s="36">
        <f t="shared" si="635"/>
        <v>0</v>
      </c>
      <c r="W417" s="36">
        <f t="shared" si="635"/>
        <v>469.3</v>
      </c>
      <c r="X417" s="36">
        <f t="shared" si="635"/>
        <v>549.70000000000005</v>
      </c>
      <c r="Y417" s="36">
        <f t="shared" si="635"/>
        <v>0</v>
      </c>
      <c r="Z417" s="36">
        <f t="shared" si="635"/>
        <v>549.70000000000005</v>
      </c>
      <c r="AA417" s="36">
        <f t="shared" si="635"/>
        <v>0</v>
      </c>
      <c r="AB417" s="36">
        <f t="shared" si="635"/>
        <v>549.70000000000005</v>
      </c>
      <c r="AC417" s="36">
        <f t="shared" si="635"/>
        <v>0</v>
      </c>
      <c r="AD417" s="36">
        <f t="shared" si="635"/>
        <v>549.70000000000005</v>
      </c>
    </row>
    <row r="418" spans="1:30" ht="15.75" outlineLevel="7" x14ac:dyDescent="0.2">
      <c r="A418" s="41" t="s">
        <v>354</v>
      </c>
      <c r="B418" s="41" t="s">
        <v>389</v>
      </c>
      <c r="C418" s="41" t="s">
        <v>520</v>
      </c>
      <c r="D418" s="41" t="s">
        <v>6</v>
      </c>
      <c r="E418" s="42" t="s">
        <v>7</v>
      </c>
      <c r="F418" s="32">
        <v>448.5</v>
      </c>
      <c r="G418" s="32"/>
      <c r="H418" s="32">
        <f>SUM(F418:G418)</f>
        <v>448.5</v>
      </c>
      <c r="I418" s="32"/>
      <c r="J418" s="32"/>
      <c r="K418" s="32">
        <f>SUM(H418:J418)</f>
        <v>448.5</v>
      </c>
      <c r="L418" s="32"/>
      <c r="M418" s="32"/>
      <c r="N418" s="32">
        <f>SUM(K418:M418)</f>
        <v>448.5</v>
      </c>
      <c r="O418" s="32"/>
      <c r="P418" s="252">
        <f>SUM(N418:O418)</f>
        <v>448.5</v>
      </c>
      <c r="Q418" s="32">
        <v>469.3</v>
      </c>
      <c r="R418" s="32"/>
      <c r="S418" s="32">
        <f>SUM(Q418:R418)</f>
        <v>469.3</v>
      </c>
      <c r="T418" s="32"/>
      <c r="U418" s="32">
        <f>SUM(S418:T418)</f>
        <v>469.3</v>
      </c>
      <c r="V418" s="32"/>
      <c r="W418" s="32">
        <f>SUM(U418:V418)</f>
        <v>469.3</v>
      </c>
      <c r="X418" s="32">
        <v>549.70000000000005</v>
      </c>
      <c r="Y418" s="32"/>
      <c r="Z418" s="32">
        <f>SUM(X418:Y418)</f>
        <v>549.70000000000005</v>
      </c>
      <c r="AA418" s="32"/>
      <c r="AB418" s="32">
        <f>SUM(Z418:AA418)</f>
        <v>549.70000000000005</v>
      </c>
      <c r="AC418" s="32"/>
      <c r="AD418" s="32">
        <f>SUM(AB418:AC418)</f>
        <v>549.70000000000005</v>
      </c>
    </row>
    <row r="419" spans="1:30" ht="15.75" outlineLevel="7" x14ac:dyDescent="0.2">
      <c r="A419" s="22" t="s">
        <v>354</v>
      </c>
      <c r="B419" s="22" t="s">
        <v>391</v>
      </c>
      <c r="C419" s="41"/>
      <c r="D419" s="41"/>
      <c r="E419" s="85" t="s">
        <v>392</v>
      </c>
      <c r="F419" s="36">
        <f>F420</f>
        <v>340</v>
      </c>
      <c r="G419" s="36">
        <f t="shared" ref="G419:AC421" si="636">G420</f>
        <v>0</v>
      </c>
      <c r="H419" s="36">
        <f t="shared" si="636"/>
        <v>340</v>
      </c>
      <c r="I419" s="36">
        <f t="shared" si="636"/>
        <v>0</v>
      </c>
      <c r="J419" s="36">
        <f t="shared" si="636"/>
        <v>0</v>
      </c>
      <c r="K419" s="36">
        <f t="shared" si="636"/>
        <v>340</v>
      </c>
      <c r="L419" s="36">
        <f t="shared" si="636"/>
        <v>0</v>
      </c>
      <c r="M419" s="36">
        <f t="shared" si="636"/>
        <v>0</v>
      </c>
      <c r="N419" s="36">
        <f t="shared" si="636"/>
        <v>340</v>
      </c>
      <c r="O419" s="36">
        <f t="shared" si="636"/>
        <v>0</v>
      </c>
      <c r="P419" s="253">
        <f t="shared" si="636"/>
        <v>340</v>
      </c>
      <c r="Q419" s="36">
        <f t="shared" si="636"/>
        <v>340</v>
      </c>
      <c r="R419" s="36">
        <f t="shared" si="636"/>
        <v>0</v>
      </c>
      <c r="S419" s="36">
        <f t="shared" si="636"/>
        <v>340</v>
      </c>
      <c r="T419" s="36">
        <f t="shared" si="636"/>
        <v>0</v>
      </c>
      <c r="U419" s="36">
        <f t="shared" si="636"/>
        <v>340</v>
      </c>
      <c r="V419" s="36">
        <f t="shared" si="636"/>
        <v>0</v>
      </c>
      <c r="W419" s="36">
        <f t="shared" si="636"/>
        <v>340</v>
      </c>
      <c r="X419" s="36">
        <f t="shared" si="636"/>
        <v>340</v>
      </c>
      <c r="Y419" s="36">
        <f t="shared" si="636"/>
        <v>0</v>
      </c>
      <c r="Z419" s="36">
        <f t="shared" si="636"/>
        <v>340</v>
      </c>
      <c r="AA419" s="36">
        <f t="shared" si="636"/>
        <v>0</v>
      </c>
      <c r="AB419" s="36">
        <f t="shared" si="636"/>
        <v>340</v>
      </c>
      <c r="AC419" s="36">
        <f t="shared" si="636"/>
        <v>0</v>
      </c>
      <c r="AD419" s="36">
        <f t="shared" ref="AC419:AD421" si="637">AD420</f>
        <v>340</v>
      </c>
    </row>
    <row r="420" spans="1:30" ht="15.75" outlineLevel="7" x14ac:dyDescent="0.2">
      <c r="A420" s="22" t="s">
        <v>354</v>
      </c>
      <c r="B420" s="22" t="s">
        <v>458</v>
      </c>
      <c r="C420" s="22"/>
      <c r="D420" s="22"/>
      <c r="E420" s="40" t="s">
        <v>459</v>
      </c>
      <c r="F420" s="36">
        <f t="shared" ref="F420:AC421" si="638">F421</f>
        <v>340</v>
      </c>
      <c r="G420" s="36">
        <f t="shared" si="638"/>
        <v>0</v>
      </c>
      <c r="H420" s="36">
        <f t="shared" si="638"/>
        <v>340</v>
      </c>
      <c r="I420" s="36">
        <f t="shared" si="638"/>
        <v>0</v>
      </c>
      <c r="J420" s="36">
        <f t="shared" si="638"/>
        <v>0</v>
      </c>
      <c r="K420" s="36">
        <f t="shared" si="638"/>
        <v>340</v>
      </c>
      <c r="L420" s="36">
        <f t="shared" si="638"/>
        <v>0</v>
      </c>
      <c r="M420" s="36">
        <f t="shared" si="638"/>
        <v>0</v>
      </c>
      <c r="N420" s="36">
        <f t="shared" si="638"/>
        <v>340</v>
      </c>
      <c r="O420" s="36">
        <f t="shared" si="638"/>
        <v>0</v>
      </c>
      <c r="P420" s="253">
        <f t="shared" si="638"/>
        <v>340</v>
      </c>
      <c r="Q420" s="36">
        <f t="shared" si="636"/>
        <v>340</v>
      </c>
      <c r="R420" s="36">
        <f t="shared" si="638"/>
        <v>0</v>
      </c>
      <c r="S420" s="36">
        <f t="shared" si="638"/>
        <v>340</v>
      </c>
      <c r="T420" s="36">
        <f t="shared" si="638"/>
        <v>0</v>
      </c>
      <c r="U420" s="36">
        <f t="shared" si="638"/>
        <v>340</v>
      </c>
      <c r="V420" s="36">
        <f t="shared" si="638"/>
        <v>0</v>
      </c>
      <c r="W420" s="36">
        <f t="shared" si="638"/>
        <v>340</v>
      </c>
      <c r="X420" s="36">
        <f t="shared" si="636"/>
        <v>340</v>
      </c>
      <c r="Y420" s="36">
        <f t="shared" si="638"/>
        <v>0</v>
      </c>
      <c r="Z420" s="36">
        <f t="shared" si="638"/>
        <v>340</v>
      </c>
      <c r="AA420" s="36">
        <f t="shared" si="638"/>
        <v>0</v>
      </c>
      <c r="AB420" s="36">
        <f t="shared" si="638"/>
        <v>340</v>
      </c>
      <c r="AC420" s="36">
        <f t="shared" si="638"/>
        <v>0</v>
      </c>
      <c r="AD420" s="36">
        <f t="shared" si="637"/>
        <v>340</v>
      </c>
    </row>
    <row r="421" spans="1:30" ht="31.5" outlineLevel="7" x14ac:dyDescent="0.2">
      <c r="A421" s="22" t="s">
        <v>354</v>
      </c>
      <c r="B421" s="22" t="s">
        <v>458</v>
      </c>
      <c r="C421" s="22" t="s">
        <v>31</v>
      </c>
      <c r="D421" s="22"/>
      <c r="E421" s="40" t="s">
        <v>641</v>
      </c>
      <c r="F421" s="36">
        <f t="shared" si="638"/>
        <v>340</v>
      </c>
      <c r="G421" s="36">
        <f t="shared" si="638"/>
        <v>0</v>
      </c>
      <c r="H421" s="36">
        <f t="shared" si="638"/>
        <v>340</v>
      </c>
      <c r="I421" s="36">
        <f t="shared" si="638"/>
        <v>0</v>
      </c>
      <c r="J421" s="36">
        <f t="shared" si="638"/>
        <v>0</v>
      </c>
      <c r="K421" s="36">
        <f t="shared" si="638"/>
        <v>340</v>
      </c>
      <c r="L421" s="36">
        <f t="shared" si="638"/>
        <v>0</v>
      </c>
      <c r="M421" s="36">
        <f t="shared" si="638"/>
        <v>0</v>
      </c>
      <c r="N421" s="36">
        <f t="shared" si="638"/>
        <v>340</v>
      </c>
      <c r="O421" s="36">
        <f t="shared" si="638"/>
        <v>0</v>
      </c>
      <c r="P421" s="253">
        <f t="shared" si="638"/>
        <v>340</v>
      </c>
      <c r="Q421" s="36">
        <f t="shared" si="636"/>
        <v>340</v>
      </c>
      <c r="R421" s="36">
        <f t="shared" si="638"/>
        <v>0</v>
      </c>
      <c r="S421" s="36">
        <f t="shared" si="638"/>
        <v>340</v>
      </c>
      <c r="T421" s="36">
        <f t="shared" si="638"/>
        <v>0</v>
      </c>
      <c r="U421" s="36">
        <f t="shared" si="638"/>
        <v>340</v>
      </c>
      <c r="V421" s="36">
        <f t="shared" si="638"/>
        <v>0</v>
      </c>
      <c r="W421" s="36">
        <f t="shared" si="638"/>
        <v>340</v>
      </c>
      <c r="X421" s="36">
        <f t="shared" si="636"/>
        <v>340</v>
      </c>
      <c r="Y421" s="36">
        <f t="shared" si="638"/>
        <v>0</v>
      </c>
      <c r="Z421" s="36">
        <f t="shared" si="638"/>
        <v>340</v>
      </c>
      <c r="AA421" s="36">
        <f t="shared" si="638"/>
        <v>0</v>
      </c>
      <c r="AB421" s="36">
        <f t="shared" si="638"/>
        <v>340</v>
      </c>
      <c r="AC421" s="36">
        <f t="shared" si="637"/>
        <v>0</v>
      </c>
      <c r="AD421" s="36">
        <f t="shared" si="637"/>
        <v>340</v>
      </c>
    </row>
    <row r="422" spans="1:30" ht="15.75" outlineLevel="7" x14ac:dyDescent="0.2">
      <c r="A422" s="22" t="s">
        <v>354</v>
      </c>
      <c r="B422" s="22" t="s">
        <v>458</v>
      </c>
      <c r="C422" s="22" t="s">
        <v>99</v>
      </c>
      <c r="D422" s="22"/>
      <c r="E422" s="40" t="s">
        <v>647</v>
      </c>
      <c r="F422" s="36">
        <f t="shared" ref="F422:AB422" si="639">F423+F428</f>
        <v>340</v>
      </c>
      <c r="G422" s="36">
        <f t="shared" si="639"/>
        <v>0</v>
      </c>
      <c r="H422" s="36">
        <f t="shared" si="639"/>
        <v>340</v>
      </c>
      <c r="I422" s="36">
        <f t="shared" si="639"/>
        <v>0</v>
      </c>
      <c r="J422" s="36">
        <f t="shared" si="639"/>
        <v>0</v>
      </c>
      <c r="K422" s="36">
        <f t="shared" si="639"/>
        <v>340</v>
      </c>
      <c r="L422" s="36">
        <f t="shared" si="639"/>
        <v>0</v>
      </c>
      <c r="M422" s="36">
        <f t="shared" si="639"/>
        <v>0</v>
      </c>
      <c r="N422" s="36">
        <f t="shared" si="639"/>
        <v>340</v>
      </c>
      <c r="O422" s="36">
        <f t="shared" ref="O422:P422" si="640">O423+O428</f>
        <v>0</v>
      </c>
      <c r="P422" s="253">
        <f t="shared" si="640"/>
        <v>340</v>
      </c>
      <c r="Q422" s="36">
        <f t="shared" si="639"/>
        <v>340</v>
      </c>
      <c r="R422" s="36">
        <f t="shared" si="639"/>
        <v>0</v>
      </c>
      <c r="S422" s="36">
        <f t="shared" si="639"/>
        <v>340</v>
      </c>
      <c r="T422" s="36">
        <f t="shared" si="639"/>
        <v>0</v>
      </c>
      <c r="U422" s="36">
        <f t="shared" si="639"/>
        <v>340</v>
      </c>
      <c r="V422" s="36">
        <f t="shared" ref="V422:W422" si="641">V423+V428</f>
        <v>0</v>
      </c>
      <c r="W422" s="36">
        <f t="shared" si="641"/>
        <v>340</v>
      </c>
      <c r="X422" s="36">
        <f t="shared" si="639"/>
        <v>340</v>
      </c>
      <c r="Y422" s="36">
        <f t="shared" si="639"/>
        <v>0</v>
      </c>
      <c r="Z422" s="36">
        <f t="shared" si="639"/>
        <v>340</v>
      </c>
      <c r="AA422" s="36">
        <f t="shared" si="639"/>
        <v>0</v>
      </c>
      <c r="AB422" s="36">
        <f t="shared" si="639"/>
        <v>340</v>
      </c>
      <c r="AC422" s="36">
        <f t="shared" ref="AC422:AD422" si="642">AC423+AC428</f>
        <v>0</v>
      </c>
      <c r="AD422" s="36">
        <f t="shared" si="642"/>
        <v>340</v>
      </c>
    </row>
    <row r="423" spans="1:30" ht="15.75" outlineLevel="7" x14ac:dyDescent="0.2">
      <c r="A423" s="22" t="s">
        <v>354</v>
      </c>
      <c r="B423" s="22" t="s">
        <v>458</v>
      </c>
      <c r="C423" s="22" t="s">
        <v>100</v>
      </c>
      <c r="D423" s="22"/>
      <c r="E423" s="40" t="s">
        <v>101</v>
      </c>
      <c r="F423" s="36">
        <f t="shared" ref="F423:AB423" si="643">F424+F426</f>
        <v>320</v>
      </c>
      <c r="G423" s="36">
        <f t="shared" si="643"/>
        <v>0</v>
      </c>
      <c r="H423" s="36">
        <f t="shared" si="643"/>
        <v>320</v>
      </c>
      <c r="I423" s="36">
        <f t="shared" si="643"/>
        <v>0</v>
      </c>
      <c r="J423" s="36">
        <f t="shared" si="643"/>
        <v>0</v>
      </c>
      <c r="K423" s="36">
        <f t="shared" si="643"/>
        <v>320</v>
      </c>
      <c r="L423" s="36">
        <f t="shared" si="643"/>
        <v>0</v>
      </c>
      <c r="M423" s="36">
        <f t="shared" si="643"/>
        <v>0</v>
      </c>
      <c r="N423" s="36">
        <f t="shared" si="643"/>
        <v>320</v>
      </c>
      <c r="O423" s="36">
        <f t="shared" ref="O423:P423" si="644">O424+O426</f>
        <v>0</v>
      </c>
      <c r="P423" s="253">
        <f t="shared" si="644"/>
        <v>320</v>
      </c>
      <c r="Q423" s="36">
        <f t="shared" si="643"/>
        <v>320</v>
      </c>
      <c r="R423" s="36">
        <f t="shared" si="643"/>
        <v>0</v>
      </c>
      <c r="S423" s="36">
        <f t="shared" si="643"/>
        <v>320</v>
      </c>
      <c r="T423" s="36">
        <f t="shared" si="643"/>
        <v>0</v>
      </c>
      <c r="U423" s="36">
        <f t="shared" si="643"/>
        <v>320</v>
      </c>
      <c r="V423" s="36">
        <f t="shared" ref="V423:W423" si="645">V424+V426</f>
        <v>0</v>
      </c>
      <c r="W423" s="36">
        <f t="shared" si="645"/>
        <v>320</v>
      </c>
      <c r="X423" s="36">
        <f t="shared" si="643"/>
        <v>320</v>
      </c>
      <c r="Y423" s="36">
        <f t="shared" si="643"/>
        <v>0</v>
      </c>
      <c r="Z423" s="36">
        <f t="shared" si="643"/>
        <v>320</v>
      </c>
      <c r="AA423" s="36">
        <f t="shared" si="643"/>
        <v>0</v>
      </c>
      <c r="AB423" s="36">
        <f t="shared" si="643"/>
        <v>320</v>
      </c>
      <c r="AC423" s="36">
        <f t="shared" ref="AC423:AD423" si="646">AC424+AC426</f>
        <v>0</v>
      </c>
      <c r="AD423" s="36">
        <f t="shared" si="646"/>
        <v>320</v>
      </c>
    </row>
    <row r="424" spans="1:30" ht="15.75" outlineLevel="7" x14ac:dyDescent="0.2">
      <c r="A424" s="22" t="s">
        <v>354</v>
      </c>
      <c r="B424" s="22" t="s">
        <v>458</v>
      </c>
      <c r="C424" s="22" t="s">
        <v>151</v>
      </c>
      <c r="D424" s="22"/>
      <c r="E424" s="40" t="s">
        <v>152</v>
      </c>
      <c r="F424" s="36">
        <f t="shared" ref="F424:AD424" si="647">F425</f>
        <v>150</v>
      </c>
      <c r="G424" s="36">
        <f t="shared" si="647"/>
        <v>0</v>
      </c>
      <c r="H424" s="36">
        <f t="shared" si="647"/>
        <v>150</v>
      </c>
      <c r="I424" s="36">
        <f t="shared" si="647"/>
        <v>0</v>
      </c>
      <c r="J424" s="36">
        <f t="shared" si="647"/>
        <v>0</v>
      </c>
      <c r="K424" s="36">
        <f t="shared" si="647"/>
        <v>150</v>
      </c>
      <c r="L424" s="36">
        <f t="shared" si="647"/>
        <v>0</v>
      </c>
      <c r="M424" s="36">
        <f t="shared" si="647"/>
        <v>0</v>
      </c>
      <c r="N424" s="36">
        <f t="shared" si="647"/>
        <v>150</v>
      </c>
      <c r="O424" s="36">
        <f t="shared" si="647"/>
        <v>0</v>
      </c>
      <c r="P424" s="253">
        <f t="shared" si="647"/>
        <v>150</v>
      </c>
      <c r="Q424" s="36">
        <f t="shared" si="647"/>
        <v>150</v>
      </c>
      <c r="R424" s="36">
        <f t="shared" si="647"/>
        <v>0</v>
      </c>
      <c r="S424" s="36">
        <f t="shared" si="647"/>
        <v>150</v>
      </c>
      <c r="T424" s="36">
        <f t="shared" si="647"/>
        <v>0</v>
      </c>
      <c r="U424" s="36">
        <f t="shared" si="647"/>
        <v>150</v>
      </c>
      <c r="V424" s="36">
        <f t="shared" si="647"/>
        <v>0</v>
      </c>
      <c r="W424" s="36">
        <f t="shared" si="647"/>
        <v>150</v>
      </c>
      <c r="X424" s="36">
        <f t="shared" si="647"/>
        <v>150</v>
      </c>
      <c r="Y424" s="36">
        <f t="shared" si="647"/>
        <v>0</v>
      </c>
      <c r="Z424" s="36">
        <f t="shared" si="647"/>
        <v>150</v>
      </c>
      <c r="AA424" s="36">
        <f t="shared" si="647"/>
        <v>0</v>
      </c>
      <c r="AB424" s="36">
        <f t="shared" si="647"/>
        <v>150</v>
      </c>
      <c r="AC424" s="36">
        <f t="shared" si="647"/>
        <v>0</v>
      </c>
      <c r="AD424" s="36">
        <f t="shared" si="647"/>
        <v>150</v>
      </c>
    </row>
    <row r="425" spans="1:30" ht="15.75" outlineLevel="7" x14ac:dyDescent="0.2">
      <c r="A425" s="41" t="s">
        <v>354</v>
      </c>
      <c r="B425" s="41" t="s">
        <v>458</v>
      </c>
      <c r="C425" s="41" t="s">
        <v>151</v>
      </c>
      <c r="D425" s="41" t="s">
        <v>6</v>
      </c>
      <c r="E425" s="42" t="s">
        <v>7</v>
      </c>
      <c r="F425" s="32">
        <v>150</v>
      </c>
      <c r="G425" s="32"/>
      <c r="H425" s="32">
        <f>SUM(F425:G425)</f>
        <v>150</v>
      </c>
      <c r="I425" s="32"/>
      <c r="J425" s="32"/>
      <c r="K425" s="32">
        <f>SUM(H425:J425)</f>
        <v>150</v>
      </c>
      <c r="L425" s="32"/>
      <c r="M425" s="32"/>
      <c r="N425" s="32">
        <f>SUM(K425:M425)</f>
        <v>150</v>
      </c>
      <c r="O425" s="32"/>
      <c r="P425" s="252">
        <f>SUM(N425:O425)</f>
        <v>150</v>
      </c>
      <c r="Q425" s="32">
        <v>150</v>
      </c>
      <c r="R425" s="32"/>
      <c r="S425" s="32">
        <f>SUM(Q425:R425)</f>
        <v>150</v>
      </c>
      <c r="T425" s="32"/>
      <c r="U425" s="32">
        <f>SUM(S425:T425)</f>
        <v>150</v>
      </c>
      <c r="V425" s="32"/>
      <c r="W425" s="32">
        <f>SUM(U425:V425)</f>
        <v>150</v>
      </c>
      <c r="X425" s="32">
        <v>150</v>
      </c>
      <c r="Y425" s="32"/>
      <c r="Z425" s="32">
        <f>SUM(X425:Y425)</f>
        <v>150</v>
      </c>
      <c r="AA425" s="32"/>
      <c r="AB425" s="32">
        <f>SUM(Z425:AA425)</f>
        <v>150</v>
      </c>
      <c r="AC425" s="32"/>
      <c r="AD425" s="32">
        <f>SUM(AB425:AC425)</f>
        <v>150</v>
      </c>
    </row>
    <row r="426" spans="1:30" ht="15.75" outlineLevel="7" x14ac:dyDescent="0.2">
      <c r="A426" s="22" t="s">
        <v>354</v>
      </c>
      <c r="B426" s="22" t="s">
        <v>458</v>
      </c>
      <c r="C426" s="22" t="s">
        <v>153</v>
      </c>
      <c r="D426" s="22"/>
      <c r="E426" s="40" t="s">
        <v>648</v>
      </c>
      <c r="F426" s="36">
        <f t="shared" ref="F426:AD426" si="648">F427</f>
        <v>170</v>
      </c>
      <c r="G426" s="36">
        <f t="shared" si="648"/>
        <v>0</v>
      </c>
      <c r="H426" s="36">
        <f t="shared" si="648"/>
        <v>170</v>
      </c>
      <c r="I426" s="36">
        <f t="shared" si="648"/>
        <v>0</v>
      </c>
      <c r="J426" s="36">
        <f t="shared" si="648"/>
        <v>0</v>
      </c>
      <c r="K426" s="36">
        <f t="shared" si="648"/>
        <v>170</v>
      </c>
      <c r="L426" s="36">
        <f t="shared" si="648"/>
        <v>0</v>
      </c>
      <c r="M426" s="36">
        <f t="shared" si="648"/>
        <v>0</v>
      </c>
      <c r="N426" s="36">
        <f t="shared" si="648"/>
        <v>170</v>
      </c>
      <c r="O426" s="36">
        <f t="shared" si="648"/>
        <v>0</v>
      </c>
      <c r="P426" s="253">
        <f t="shared" si="648"/>
        <v>170</v>
      </c>
      <c r="Q426" s="36">
        <f t="shared" si="648"/>
        <v>170</v>
      </c>
      <c r="R426" s="36">
        <f t="shared" si="648"/>
        <v>0</v>
      </c>
      <c r="S426" s="36">
        <f t="shared" si="648"/>
        <v>170</v>
      </c>
      <c r="T426" s="36">
        <f t="shared" si="648"/>
        <v>0</v>
      </c>
      <c r="U426" s="36">
        <f t="shared" si="648"/>
        <v>170</v>
      </c>
      <c r="V426" s="36">
        <f t="shared" si="648"/>
        <v>0</v>
      </c>
      <c r="W426" s="36">
        <f t="shared" si="648"/>
        <v>170</v>
      </c>
      <c r="X426" s="36">
        <f t="shared" si="648"/>
        <v>170</v>
      </c>
      <c r="Y426" s="36">
        <f t="shared" si="648"/>
        <v>0</v>
      </c>
      <c r="Z426" s="36">
        <f t="shared" si="648"/>
        <v>170</v>
      </c>
      <c r="AA426" s="36">
        <f t="shared" si="648"/>
        <v>0</v>
      </c>
      <c r="AB426" s="36">
        <f t="shared" si="648"/>
        <v>170</v>
      </c>
      <c r="AC426" s="36">
        <f t="shared" si="648"/>
        <v>0</v>
      </c>
      <c r="AD426" s="36">
        <f t="shared" si="648"/>
        <v>170</v>
      </c>
    </row>
    <row r="427" spans="1:30" ht="15.75" outlineLevel="7" x14ac:dyDescent="0.2">
      <c r="A427" s="41" t="s">
        <v>354</v>
      </c>
      <c r="B427" s="41" t="s">
        <v>458</v>
      </c>
      <c r="C427" s="41" t="s">
        <v>153</v>
      </c>
      <c r="D427" s="41" t="s">
        <v>6</v>
      </c>
      <c r="E427" s="42" t="s">
        <v>7</v>
      </c>
      <c r="F427" s="32">
        <v>170</v>
      </c>
      <c r="G427" s="32"/>
      <c r="H427" s="32">
        <f>SUM(F427:G427)</f>
        <v>170</v>
      </c>
      <c r="I427" s="32"/>
      <c r="J427" s="32"/>
      <c r="K427" s="32">
        <f>SUM(H427:J427)</f>
        <v>170</v>
      </c>
      <c r="L427" s="32"/>
      <c r="M427" s="32"/>
      <c r="N427" s="32">
        <f>SUM(K427:M427)</f>
        <v>170</v>
      </c>
      <c r="O427" s="32"/>
      <c r="P427" s="252">
        <f>SUM(N427:O427)</f>
        <v>170</v>
      </c>
      <c r="Q427" s="34">
        <v>170</v>
      </c>
      <c r="R427" s="32"/>
      <c r="S427" s="32">
        <f>SUM(Q427:R427)</f>
        <v>170</v>
      </c>
      <c r="T427" s="32"/>
      <c r="U427" s="32">
        <f>SUM(S427:T427)</f>
        <v>170</v>
      </c>
      <c r="V427" s="32"/>
      <c r="W427" s="32">
        <f>SUM(U427:V427)</f>
        <v>170</v>
      </c>
      <c r="X427" s="34">
        <v>170</v>
      </c>
      <c r="Y427" s="32"/>
      <c r="Z427" s="32">
        <f>SUM(X427:Y427)</f>
        <v>170</v>
      </c>
      <c r="AA427" s="32"/>
      <c r="AB427" s="32">
        <f>SUM(Z427:AA427)</f>
        <v>170</v>
      </c>
      <c r="AC427" s="32"/>
      <c r="AD427" s="32">
        <f>SUM(AB427:AC427)</f>
        <v>170</v>
      </c>
    </row>
    <row r="428" spans="1:30" ht="15.75" outlineLevel="7" x14ac:dyDescent="0.2">
      <c r="A428" s="22" t="s">
        <v>354</v>
      </c>
      <c r="B428" s="22" t="s">
        <v>458</v>
      </c>
      <c r="C428" s="22" t="s">
        <v>154</v>
      </c>
      <c r="D428" s="22"/>
      <c r="E428" s="40" t="s">
        <v>155</v>
      </c>
      <c r="F428" s="36">
        <f t="shared" ref="F428:AC429" si="649">F429</f>
        <v>20</v>
      </c>
      <c r="G428" s="36">
        <f t="shared" si="649"/>
        <v>0</v>
      </c>
      <c r="H428" s="36">
        <f t="shared" si="649"/>
        <v>20</v>
      </c>
      <c r="I428" s="36">
        <f t="shared" si="649"/>
        <v>0</v>
      </c>
      <c r="J428" s="36">
        <f t="shared" si="649"/>
        <v>0</v>
      </c>
      <c r="K428" s="36">
        <f t="shared" si="649"/>
        <v>20</v>
      </c>
      <c r="L428" s="36">
        <f t="shared" si="649"/>
        <v>0</v>
      </c>
      <c r="M428" s="36">
        <f t="shared" si="649"/>
        <v>0</v>
      </c>
      <c r="N428" s="36">
        <f t="shared" si="649"/>
        <v>20</v>
      </c>
      <c r="O428" s="36">
        <f t="shared" si="649"/>
        <v>0</v>
      </c>
      <c r="P428" s="253">
        <f t="shared" si="649"/>
        <v>20</v>
      </c>
      <c r="Q428" s="36">
        <f t="shared" si="649"/>
        <v>20</v>
      </c>
      <c r="R428" s="36">
        <f t="shared" si="649"/>
        <v>0</v>
      </c>
      <c r="S428" s="36">
        <f t="shared" si="649"/>
        <v>20</v>
      </c>
      <c r="T428" s="36">
        <f t="shared" si="649"/>
        <v>0</v>
      </c>
      <c r="U428" s="36">
        <f t="shared" si="649"/>
        <v>20</v>
      </c>
      <c r="V428" s="36">
        <f t="shared" si="649"/>
        <v>0</v>
      </c>
      <c r="W428" s="36">
        <f t="shared" si="649"/>
        <v>20</v>
      </c>
      <c r="X428" s="36">
        <f t="shared" si="649"/>
        <v>20</v>
      </c>
      <c r="Y428" s="36">
        <f t="shared" si="649"/>
        <v>0</v>
      </c>
      <c r="Z428" s="36">
        <f t="shared" si="649"/>
        <v>20</v>
      </c>
      <c r="AA428" s="36">
        <f t="shared" si="649"/>
        <v>0</v>
      </c>
      <c r="AB428" s="36">
        <f t="shared" si="649"/>
        <v>20</v>
      </c>
      <c r="AC428" s="36">
        <f t="shared" si="649"/>
        <v>0</v>
      </c>
      <c r="AD428" s="36">
        <f t="shared" ref="AC428:AD429" si="650">AD429</f>
        <v>20</v>
      </c>
    </row>
    <row r="429" spans="1:30" ht="15.75" outlineLevel="7" x14ac:dyDescent="0.2">
      <c r="A429" s="22" t="s">
        <v>354</v>
      </c>
      <c r="B429" s="22" t="s">
        <v>458</v>
      </c>
      <c r="C429" s="22" t="s">
        <v>156</v>
      </c>
      <c r="D429" s="22"/>
      <c r="E429" s="40" t="s">
        <v>157</v>
      </c>
      <c r="F429" s="36">
        <f t="shared" si="649"/>
        <v>20</v>
      </c>
      <c r="G429" s="36">
        <f t="shared" si="649"/>
        <v>0</v>
      </c>
      <c r="H429" s="36">
        <f t="shared" si="649"/>
        <v>20</v>
      </c>
      <c r="I429" s="36">
        <f t="shared" si="649"/>
        <v>0</v>
      </c>
      <c r="J429" s="36">
        <f t="shared" si="649"/>
        <v>0</v>
      </c>
      <c r="K429" s="36">
        <f t="shared" si="649"/>
        <v>20</v>
      </c>
      <c r="L429" s="36">
        <f t="shared" si="649"/>
        <v>0</v>
      </c>
      <c r="M429" s="36">
        <f t="shared" si="649"/>
        <v>0</v>
      </c>
      <c r="N429" s="36">
        <f t="shared" si="649"/>
        <v>20</v>
      </c>
      <c r="O429" s="36">
        <f t="shared" si="649"/>
        <v>0</v>
      </c>
      <c r="P429" s="253">
        <f t="shared" si="649"/>
        <v>20</v>
      </c>
      <c r="Q429" s="36">
        <f t="shared" si="649"/>
        <v>20</v>
      </c>
      <c r="R429" s="36">
        <f t="shared" si="649"/>
        <v>0</v>
      </c>
      <c r="S429" s="36">
        <f t="shared" si="649"/>
        <v>20</v>
      </c>
      <c r="T429" s="36">
        <f t="shared" si="649"/>
        <v>0</v>
      </c>
      <c r="U429" s="36">
        <f t="shared" si="649"/>
        <v>20</v>
      </c>
      <c r="V429" s="36">
        <f t="shared" si="649"/>
        <v>0</v>
      </c>
      <c r="W429" s="36">
        <f t="shared" si="649"/>
        <v>20</v>
      </c>
      <c r="X429" s="36">
        <f t="shared" si="649"/>
        <v>20</v>
      </c>
      <c r="Y429" s="36">
        <f t="shared" si="649"/>
        <v>0</v>
      </c>
      <c r="Z429" s="36">
        <f t="shared" si="649"/>
        <v>20</v>
      </c>
      <c r="AA429" s="36">
        <f t="shared" si="649"/>
        <v>0</v>
      </c>
      <c r="AB429" s="36">
        <f t="shared" si="649"/>
        <v>20</v>
      </c>
      <c r="AC429" s="36">
        <f t="shared" si="650"/>
        <v>0</v>
      </c>
      <c r="AD429" s="36">
        <f t="shared" si="650"/>
        <v>20</v>
      </c>
    </row>
    <row r="430" spans="1:30" ht="15.75" outlineLevel="7" x14ac:dyDescent="0.2">
      <c r="A430" s="41" t="s">
        <v>354</v>
      </c>
      <c r="B430" s="41" t="s">
        <v>458</v>
      </c>
      <c r="C430" s="41" t="s">
        <v>156</v>
      </c>
      <c r="D430" s="41" t="s">
        <v>6</v>
      </c>
      <c r="E430" s="42" t="s">
        <v>7</v>
      </c>
      <c r="F430" s="32">
        <v>20</v>
      </c>
      <c r="G430" s="32"/>
      <c r="H430" s="32">
        <f>SUM(F430:G430)</f>
        <v>20</v>
      </c>
      <c r="I430" s="32"/>
      <c r="J430" s="32"/>
      <c r="K430" s="32">
        <f>SUM(H430:J430)</f>
        <v>20</v>
      </c>
      <c r="L430" s="32"/>
      <c r="M430" s="32"/>
      <c r="N430" s="32">
        <f>SUM(K430:M430)</f>
        <v>20</v>
      </c>
      <c r="O430" s="32"/>
      <c r="P430" s="252">
        <f>SUM(N430:O430)</f>
        <v>20</v>
      </c>
      <c r="Q430" s="32">
        <v>20</v>
      </c>
      <c r="R430" s="32"/>
      <c r="S430" s="32">
        <f>SUM(Q430:R430)</f>
        <v>20</v>
      </c>
      <c r="T430" s="32"/>
      <c r="U430" s="32">
        <f>SUM(S430:T430)</f>
        <v>20</v>
      </c>
      <c r="V430" s="32"/>
      <c r="W430" s="32">
        <f>SUM(U430:V430)</f>
        <v>20</v>
      </c>
      <c r="X430" s="32">
        <v>20</v>
      </c>
      <c r="Y430" s="32"/>
      <c r="Z430" s="32">
        <f>SUM(X430:Y430)</f>
        <v>20</v>
      </c>
      <c r="AA430" s="32"/>
      <c r="AB430" s="32">
        <f>SUM(Z430:AA430)</f>
        <v>20</v>
      </c>
      <c r="AC430" s="32"/>
      <c r="AD430" s="32">
        <f>SUM(AB430:AC430)</f>
        <v>20</v>
      </c>
    </row>
    <row r="431" spans="1:30" ht="15.75" outlineLevel="7" x14ac:dyDescent="0.2">
      <c r="A431" s="22" t="s">
        <v>354</v>
      </c>
      <c r="B431" s="22" t="s">
        <v>347</v>
      </c>
      <c r="C431" s="41"/>
      <c r="D431" s="41"/>
      <c r="E431" s="85" t="s">
        <v>348</v>
      </c>
      <c r="F431" s="36">
        <f t="shared" ref="F431:AB431" si="651">F432+F454+F471+F448</f>
        <v>45665.099999999991</v>
      </c>
      <c r="G431" s="36">
        <f t="shared" si="651"/>
        <v>4454.1961300000003</v>
      </c>
      <c r="H431" s="36">
        <f t="shared" si="651"/>
        <v>50119.296130000002</v>
      </c>
      <c r="I431" s="36">
        <f t="shared" si="651"/>
        <v>45.689300000000003</v>
      </c>
      <c r="J431" s="36">
        <f t="shared" si="651"/>
        <v>0</v>
      </c>
      <c r="K431" s="36">
        <f t="shared" si="651"/>
        <v>50164.985430000001</v>
      </c>
      <c r="L431" s="36">
        <f t="shared" si="651"/>
        <v>13984</v>
      </c>
      <c r="M431" s="36">
        <f t="shared" si="651"/>
        <v>5628.5543400000006</v>
      </c>
      <c r="N431" s="36">
        <f t="shared" si="651"/>
        <v>69777.539769999988</v>
      </c>
      <c r="O431" s="36">
        <f t="shared" ref="O431:P431" si="652">O432+O454+O471+O448</f>
        <v>0</v>
      </c>
      <c r="P431" s="253">
        <f t="shared" si="652"/>
        <v>69777.539769999988</v>
      </c>
      <c r="Q431" s="36">
        <f t="shared" si="651"/>
        <v>35350.399999999994</v>
      </c>
      <c r="R431" s="36">
        <f t="shared" si="651"/>
        <v>-610</v>
      </c>
      <c r="S431" s="36">
        <f t="shared" si="651"/>
        <v>34740.399999999994</v>
      </c>
      <c r="T431" s="36">
        <f t="shared" si="651"/>
        <v>0</v>
      </c>
      <c r="U431" s="36">
        <f t="shared" si="651"/>
        <v>34740.399999999994</v>
      </c>
      <c r="V431" s="36">
        <f t="shared" ref="V431:W431" si="653">V432+V454+V471+V448</f>
        <v>0</v>
      </c>
      <c r="W431" s="36">
        <f t="shared" si="653"/>
        <v>34740.399999999994</v>
      </c>
      <c r="X431" s="36">
        <f t="shared" si="651"/>
        <v>14574</v>
      </c>
      <c r="Y431" s="36">
        <f t="shared" si="651"/>
        <v>0</v>
      </c>
      <c r="Z431" s="36">
        <f t="shared" si="651"/>
        <v>14574</v>
      </c>
      <c r="AA431" s="36">
        <f t="shared" si="651"/>
        <v>0</v>
      </c>
      <c r="AB431" s="36">
        <f t="shared" si="651"/>
        <v>14574</v>
      </c>
      <c r="AC431" s="36">
        <f t="shared" ref="AC431:AD431" si="654">AC432+AC454+AC471+AC448</f>
        <v>0</v>
      </c>
      <c r="AD431" s="36">
        <f t="shared" si="654"/>
        <v>14574</v>
      </c>
    </row>
    <row r="432" spans="1:30" ht="15.75" outlineLevel="7" x14ac:dyDescent="0.2">
      <c r="A432" s="22" t="s">
        <v>354</v>
      </c>
      <c r="B432" s="53" t="s">
        <v>393</v>
      </c>
      <c r="C432" s="53"/>
      <c r="D432" s="53"/>
      <c r="E432" s="85" t="s">
        <v>436</v>
      </c>
      <c r="F432" s="36">
        <f t="shared" ref="F432:AC433" si="655">F433</f>
        <v>23400</v>
      </c>
      <c r="G432" s="36">
        <f t="shared" si="655"/>
        <v>4454.1961300000003</v>
      </c>
      <c r="H432" s="36">
        <f t="shared" si="655"/>
        <v>27854.19613</v>
      </c>
      <c r="I432" s="36">
        <f t="shared" si="655"/>
        <v>45.689300000000003</v>
      </c>
      <c r="J432" s="36">
        <f t="shared" si="655"/>
        <v>0</v>
      </c>
      <c r="K432" s="36">
        <f t="shared" si="655"/>
        <v>27899.885429999998</v>
      </c>
      <c r="L432" s="36">
        <f t="shared" si="655"/>
        <v>13984</v>
      </c>
      <c r="M432" s="36">
        <f t="shared" si="655"/>
        <v>4275.2830000000004</v>
      </c>
      <c r="N432" s="36">
        <f t="shared" si="655"/>
        <v>46159.168429999998</v>
      </c>
      <c r="O432" s="36">
        <f t="shared" si="655"/>
        <v>0</v>
      </c>
      <c r="P432" s="253">
        <f t="shared" si="655"/>
        <v>46159.168429999998</v>
      </c>
      <c r="Q432" s="36"/>
      <c r="R432" s="36">
        <f t="shared" si="655"/>
        <v>0</v>
      </c>
      <c r="S432" s="36"/>
      <c r="T432" s="36">
        <f t="shared" si="655"/>
        <v>0</v>
      </c>
      <c r="U432" s="36"/>
      <c r="V432" s="36">
        <f t="shared" si="655"/>
        <v>0</v>
      </c>
      <c r="W432" s="36"/>
      <c r="X432" s="36"/>
      <c r="Y432" s="36">
        <f t="shared" si="655"/>
        <v>0</v>
      </c>
      <c r="Z432" s="36"/>
      <c r="AA432" s="36">
        <f t="shared" si="655"/>
        <v>0</v>
      </c>
      <c r="AB432" s="36"/>
      <c r="AC432" s="36">
        <f t="shared" si="655"/>
        <v>0</v>
      </c>
      <c r="AD432" s="36"/>
    </row>
    <row r="433" spans="1:30" ht="15.75" outlineLevel="7" x14ac:dyDescent="0.2">
      <c r="A433" s="22" t="s">
        <v>354</v>
      </c>
      <c r="B433" s="53" t="s">
        <v>393</v>
      </c>
      <c r="C433" s="22" t="s">
        <v>158</v>
      </c>
      <c r="D433" s="22"/>
      <c r="E433" s="40" t="s">
        <v>632</v>
      </c>
      <c r="F433" s="36">
        <f t="shared" si="655"/>
        <v>23400</v>
      </c>
      <c r="G433" s="36">
        <f t="shared" si="655"/>
        <v>4454.1961300000003</v>
      </c>
      <c r="H433" s="36">
        <f t="shared" si="655"/>
        <v>27854.19613</v>
      </c>
      <c r="I433" s="36">
        <f t="shared" si="655"/>
        <v>45.689300000000003</v>
      </c>
      <c r="J433" s="36">
        <f t="shared" si="655"/>
        <v>0</v>
      </c>
      <c r="K433" s="36">
        <f t="shared" si="655"/>
        <v>27899.885429999998</v>
      </c>
      <c r="L433" s="36">
        <f t="shared" si="655"/>
        <v>13984</v>
      </c>
      <c r="M433" s="36">
        <f t="shared" si="655"/>
        <v>4275.2830000000004</v>
      </c>
      <c r="N433" s="36">
        <f t="shared" si="655"/>
        <v>46159.168429999998</v>
      </c>
      <c r="O433" s="36">
        <f t="shared" si="655"/>
        <v>0</v>
      </c>
      <c r="P433" s="253">
        <f t="shared" si="655"/>
        <v>46159.168429999998</v>
      </c>
      <c r="Q433" s="36"/>
      <c r="R433" s="36">
        <f t="shared" si="655"/>
        <v>0</v>
      </c>
      <c r="S433" s="36"/>
      <c r="T433" s="36">
        <f t="shared" si="655"/>
        <v>0</v>
      </c>
      <c r="U433" s="36"/>
      <c r="V433" s="36">
        <f t="shared" si="655"/>
        <v>0</v>
      </c>
      <c r="W433" s="36"/>
      <c r="X433" s="36"/>
      <c r="Y433" s="36">
        <f t="shared" si="655"/>
        <v>0</v>
      </c>
      <c r="Z433" s="36"/>
      <c r="AA433" s="36">
        <f t="shared" si="655"/>
        <v>0</v>
      </c>
      <c r="AB433" s="36"/>
      <c r="AC433" s="36">
        <f t="shared" si="655"/>
        <v>0</v>
      </c>
      <c r="AD433" s="36"/>
    </row>
    <row r="434" spans="1:30" ht="31.5" outlineLevel="7" x14ac:dyDescent="0.2">
      <c r="A434" s="22" t="s">
        <v>354</v>
      </c>
      <c r="B434" s="53" t="s">
        <v>393</v>
      </c>
      <c r="C434" s="22" t="s">
        <v>159</v>
      </c>
      <c r="D434" s="22"/>
      <c r="E434" s="40" t="s">
        <v>633</v>
      </c>
      <c r="F434" s="36">
        <f>F441+F437+F439</f>
        <v>23400</v>
      </c>
      <c r="G434" s="36">
        <f t="shared" ref="G434:J434" si="656">G441+G437+G439</f>
        <v>4454.1961300000003</v>
      </c>
      <c r="H434" s="36">
        <f t="shared" si="656"/>
        <v>27854.19613</v>
      </c>
      <c r="I434" s="36">
        <f t="shared" si="656"/>
        <v>45.689300000000003</v>
      </c>
      <c r="J434" s="36">
        <f t="shared" si="656"/>
        <v>0</v>
      </c>
      <c r="K434" s="36">
        <f>K441+K437+K439+K435</f>
        <v>27899.885429999998</v>
      </c>
      <c r="L434" s="36">
        <f t="shared" ref="L434:AA434" si="657">L441+L437+L439+L435</f>
        <v>13984</v>
      </c>
      <c r="M434" s="36">
        <f t="shared" si="657"/>
        <v>4275.2830000000004</v>
      </c>
      <c r="N434" s="36">
        <f t="shared" si="657"/>
        <v>46159.168429999998</v>
      </c>
      <c r="O434" s="36">
        <f t="shared" ref="O434:P434" si="658">O441+O437+O439+O435</f>
        <v>0</v>
      </c>
      <c r="P434" s="253">
        <f t="shared" si="658"/>
        <v>46159.168429999998</v>
      </c>
      <c r="Q434" s="36">
        <f t="shared" si="657"/>
        <v>0</v>
      </c>
      <c r="R434" s="36">
        <f t="shared" si="657"/>
        <v>0</v>
      </c>
      <c r="S434" s="36">
        <f t="shared" si="657"/>
        <v>0</v>
      </c>
      <c r="T434" s="36">
        <f t="shared" si="657"/>
        <v>0</v>
      </c>
      <c r="U434" s="36"/>
      <c r="V434" s="36">
        <f t="shared" ref="V434" si="659">V441+V437+V439+V435</f>
        <v>0</v>
      </c>
      <c r="W434" s="36"/>
      <c r="X434" s="36">
        <f t="shared" si="657"/>
        <v>0</v>
      </c>
      <c r="Y434" s="36">
        <f t="shared" si="657"/>
        <v>0</v>
      </c>
      <c r="Z434" s="36">
        <f t="shared" si="657"/>
        <v>0</v>
      </c>
      <c r="AA434" s="36">
        <f t="shared" si="657"/>
        <v>0</v>
      </c>
      <c r="AB434" s="36"/>
      <c r="AC434" s="36">
        <f t="shared" ref="AC434" si="660">AC441+AC437+AC439+AC435</f>
        <v>0</v>
      </c>
      <c r="AD434" s="36"/>
    </row>
    <row r="435" spans="1:30" ht="31.5" outlineLevel="7" x14ac:dyDescent="0.2">
      <c r="A435" s="26" t="s">
        <v>354</v>
      </c>
      <c r="B435" s="53" t="s">
        <v>393</v>
      </c>
      <c r="C435" s="26" t="s">
        <v>438</v>
      </c>
      <c r="D435" s="26" t="s">
        <v>329</v>
      </c>
      <c r="E435" s="27" t="s">
        <v>570</v>
      </c>
      <c r="F435" s="32"/>
      <c r="G435" s="32"/>
      <c r="H435" s="32"/>
      <c r="I435" s="32"/>
      <c r="J435" s="32"/>
      <c r="K435" s="32"/>
      <c r="L435" s="36">
        <f t="shared" ref="L435:P435" si="661">L436</f>
        <v>0</v>
      </c>
      <c r="M435" s="36">
        <f t="shared" si="661"/>
        <v>4275.2830000000004</v>
      </c>
      <c r="N435" s="36">
        <f t="shared" si="661"/>
        <v>4275.2830000000004</v>
      </c>
      <c r="O435" s="36">
        <f t="shared" si="661"/>
        <v>0</v>
      </c>
      <c r="P435" s="253">
        <f t="shared" si="661"/>
        <v>4275.2830000000004</v>
      </c>
      <c r="Q435" s="34"/>
      <c r="R435" s="32"/>
      <c r="S435" s="32"/>
      <c r="T435" s="32"/>
      <c r="U435" s="32"/>
      <c r="V435" s="32"/>
      <c r="W435" s="32"/>
      <c r="X435" s="34"/>
      <c r="Y435" s="32"/>
      <c r="Z435" s="32"/>
      <c r="AA435" s="32"/>
      <c r="AB435" s="32"/>
      <c r="AC435" s="32"/>
      <c r="AD435" s="32"/>
    </row>
    <row r="436" spans="1:30" ht="15.75" outlineLevel="7" x14ac:dyDescent="0.2">
      <c r="A436" s="30" t="s">
        <v>354</v>
      </c>
      <c r="B436" s="54" t="s">
        <v>393</v>
      </c>
      <c r="C436" s="30" t="s">
        <v>438</v>
      </c>
      <c r="D436" s="30" t="s">
        <v>41</v>
      </c>
      <c r="E436" s="31" t="s">
        <v>310</v>
      </c>
      <c r="F436" s="32"/>
      <c r="G436" s="32"/>
      <c r="H436" s="32"/>
      <c r="I436" s="32"/>
      <c r="J436" s="32"/>
      <c r="K436" s="32"/>
      <c r="L436" s="32"/>
      <c r="M436" s="32">
        <v>4275.2830000000004</v>
      </c>
      <c r="N436" s="32">
        <f>SUM(K436:M436)</f>
        <v>4275.2830000000004</v>
      </c>
      <c r="O436" s="32"/>
      <c r="P436" s="252">
        <f>SUM(N436:O436)</f>
        <v>4275.2830000000004</v>
      </c>
      <c r="Q436" s="34"/>
      <c r="R436" s="32"/>
      <c r="S436" s="32"/>
      <c r="T436" s="32"/>
      <c r="U436" s="32"/>
      <c r="V436" s="32"/>
      <c r="W436" s="32"/>
      <c r="X436" s="34"/>
      <c r="Y436" s="32"/>
      <c r="Z436" s="32"/>
      <c r="AA436" s="32"/>
      <c r="AB436" s="32"/>
      <c r="AC436" s="32"/>
      <c r="AD436" s="32"/>
    </row>
    <row r="437" spans="1:30" ht="31.5" outlineLevel="7" x14ac:dyDescent="0.2">
      <c r="A437" s="22" t="s">
        <v>354</v>
      </c>
      <c r="B437" s="22" t="s">
        <v>393</v>
      </c>
      <c r="C437" s="22" t="s">
        <v>616</v>
      </c>
      <c r="D437" s="22"/>
      <c r="E437" s="40" t="s">
        <v>626</v>
      </c>
      <c r="F437" s="36"/>
      <c r="G437" s="36">
        <f t="shared" ref="G437:AC437" si="662">G438</f>
        <v>1113.5490400000001</v>
      </c>
      <c r="H437" s="36">
        <f t="shared" si="662"/>
        <v>1113.5490400000001</v>
      </c>
      <c r="I437" s="36">
        <f t="shared" si="662"/>
        <v>0</v>
      </c>
      <c r="J437" s="36">
        <f t="shared" si="662"/>
        <v>0</v>
      </c>
      <c r="K437" s="36">
        <f t="shared" si="662"/>
        <v>1113.5490400000001</v>
      </c>
      <c r="L437" s="36">
        <f t="shared" si="662"/>
        <v>0</v>
      </c>
      <c r="M437" s="36">
        <f t="shared" si="662"/>
        <v>0</v>
      </c>
      <c r="N437" s="36">
        <f t="shared" si="662"/>
        <v>1113.5490400000001</v>
      </c>
      <c r="O437" s="36">
        <f t="shared" si="662"/>
        <v>0</v>
      </c>
      <c r="P437" s="253">
        <f t="shared" si="662"/>
        <v>1113.5490400000001</v>
      </c>
      <c r="Q437" s="36"/>
      <c r="R437" s="36">
        <f t="shared" si="662"/>
        <v>0</v>
      </c>
      <c r="S437" s="36"/>
      <c r="T437" s="36">
        <f t="shared" si="662"/>
        <v>0</v>
      </c>
      <c r="U437" s="36"/>
      <c r="V437" s="36">
        <f t="shared" si="662"/>
        <v>0</v>
      </c>
      <c r="W437" s="36"/>
      <c r="X437" s="36"/>
      <c r="Y437" s="36">
        <f t="shared" si="662"/>
        <v>0</v>
      </c>
      <c r="Z437" s="36"/>
      <c r="AA437" s="36">
        <f t="shared" si="662"/>
        <v>0</v>
      </c>
      <c r="AB437" s="36"/>
      <c r="AC437" s="36">
        <f t="shared" si="662"/>
        <v>0</v>
      </c>
      <c r="AD437" s="36"/>
    </row>
    <row r="438" spans="1:30" ht="15.75" outlineLevel="7" x14ac:dyDescent="0.2">
      <c r="A438" s="41" t="s">
        <v>354</v>
      </c>
      <c r="B438" s="41" t="s">
        <v>393</v>
      </c>
      <c r="C438" s="41" t="s">
        <v>616</v>
      </c>
      <c r="D438" s="41" t="s">
        <v>41</v>
      </c>
      <c r="E438" s="42" t="s">
        <v>42</v>
      </c>
      <c r="F438" s="36"/>
      <c r="G438" s="33">
        <v>1113.5490400000001</v>
      </c>
      <c r="H438" s="33">
        <f>SUM(F438:G438)</f>
        <v>1113.5490400000001</v>
      </c>
      <c r="I438" s="33"/>
      <c r="J438" s="33"/>
      <c r="K438" s="33">
        <f>SUM(H438:J438)</f>
        <v>1113.5490400000001</v>
      </c>
      <c r="L438" s="33"/>
      <c r="M438" s="33"/>
      <c r="N438" s="33">
        <f>SUM(K438:M438)</f>
        <v>1113.5490400000001</v>
      </c>
      <c r="O438" s="33"/>
      <c r="P438" s="254">
        <f>SUM(N438:O438)</f>
        <v>1113.5490400000001</v>
      </c>
      <c r="Q438" s="34"/>
      <c r="R438" s="32"/>
      <c r="S438" s="32"/>
      <c r="T438" s="32"/>
      <c r="U438" s="32"/>
      <c r="V438" s="32"/>
      <c r="W438" s="32"/>
      <c r="X438" s="34"/>
      <c r="Y438" s="32"/>
      <c r="Z438" s="32"/>
      <c r="AA438" s="32"/>
      <c r="AB438" s="32"/>
      <c r="AC438" s="32"/>
      <c r="AD438" s="32"/>
    </row>
    <row r="439" spans="1:30" ht="31.5" outlineLevel="7" x14ac:dyDescent="0.2">
      <c r="A439" s="22" t="s">
        <v>354</v>
      </c>
      <c r="B439" s="22" t="s">
        <v>393</v>
      </c>
      <c r="C439" s="22" t="s">
        <v>616</v>
      </c>
      <c r="D439" s="22"/>
      <c r="E439" s="40" t="s">
        <v>629</v>
      </c>
      <c r="F439" s="36"/>
      <c r="G439" s="36">
        <f t="shared" ref="G439:AC439" si="663">G440</f>
        <v>3340.6470899999999</v>
      </c>
      <c r="H439" s="36">
        <f t="shared" si="663"/>
        <v>3340.6470899999999</v>
      </c>
      <c r="I439" s="36">
        <f t="shared" si="663"/>
        <v>0</v>
      </c>
      <c r="J439" s="36">
        <f t="shared" si="663"/>
        <v>0</v>
      </c>
      <c r="K439" s="36">
        <f t="shared" si="663"/>
        <v>3340.6470899999999</v>
      </c>
      <c r="L439" s="36">
        <f t="shared" si="663"/>
        <v>0</v>
      </c>
      <c r="M439" s="36">
        <f t="shared" si="663"/>
        <v>0</v>
      </c>
      <c r="N439" s="36">
        <f t="shared" si="663"/>
        <v>3340.6470899999999</v>
      </c>
      <c r="O439" s="36">
        <f t="shared" si="663"/>
        <v>0</v>
      </c>
      <c r="P439" s="253">
        <f t="shared" si="663"/>
        <v>3340.6470899999999</v>
      </c>
      <c r="Q439" s="36"/>
      <c r="R439" s="36">
        <f t="shared" si="663"/>
        <v>0</v>
      </c>
      <c r="S439" s="36"/>
      <c r="T439" s="36">
        <f t="shared" si="663"/>
        <v>0</v>
      </c>
      <c r="U439" s="36"/>
      <c r="V439" s="36">
        <f t="shared" si="663"/>
        <v>0</v>
      </c>
      <c r="W439" s="36"/>
      <c r="X439" s="36"/>
      <c r="Y439" s="36">
        <f t="shared" si="663"/>
        <v>0</v>
      </c>
      <c r="Z439" s="36"/>
      <c r="AA439" s="36">
        <f t="shared" si="663"/>
        <v>0</v>
      </c>
      <c r="AB439" s="36"/>
      <c r="AC439" s="36">
        <f t="shared" si="663"/>
        <v>0</v>
      </c>
      <c r="AD439" s="36"/>
    </row>
    <row r="440" spans="1:30" ht="15.75" outlineLevel="7" x14ac:dyDescent="0.2">
      <c r="A440" s="41" t="s">
        <v>354</v>
      </c>
      <c r="B440" s="41" t="s">
        <v>393</v>
      </c>
      <c r="C440" s="41" t="s">
        <v>616</v>
      </c>
      <c r="D440" s="41" t="s">
        <v>41</v>
      </c>
      <c r="E440" s="42" t="s">
        <v>42</v>
      </c>
      <c r="F440" s="36"/>
      <c r="G440" s="33">
        <v>3340.6470899999999</v>
      </c>
      <c r="H440" s="33">
        <f>SUM(F440:G440)</f>
        <v>3340.6470899999999</v>
      </c>
      <c r="I440" s="33"/>
      <c r="J440" s="33"/>
      <c r="K440" s="33">
        <f>SUM(H440:J440)</f>
        <v>3340.6470899999999</v>
      </c>
      <c r="L440" s="33"/>
      <c r="M440" s="33"/>
      <c r="N440" s="33">
        <f>SUM(K440:M440)</f>
        <v>3340.6470899999999</v>
      </c>
      <c r="O440" s="33"/>
      <c r="P440" s="254">
        <f>SUM(N440:O440)</f>
        <v>3340.6470899999999</v>
      </c>
      <c r="Q440" s="34"/>
      <c r="R440" s="32"/>
      <c r="S440" s="32"/>
      <c r="T440" s="32"/>
      <c r="U440" s="32"/>
      <c r="V440" s="32"/>
      <c r="W440" s="32"/>
      <c r="X440" s="34"/>
      <c r="Y440" s="32"/>
      <c r="Z440" s="32"/>
      <c r="AA440" s="32"/>
      <c r="AB440" s="32"/>
      <c r="AC440" s="32"/>
      <c r="AD440" s="32"/>
    </row>
    <row r="441" spans="1:30" ht="15.75" outlineLevel="7" x14ac:dyDescent="0.2">
      <c r="A441" s="22" t="s">
        <v>354</v>
      </c>
      <c r="B441" s="53" t="s">
        <v>393</v>
      </c>
      <c r="C441" s="22" t="s">
        <v>450</v>
      </c>
      <c r="D441" s="41"/>
      <c r="E441" s="40" t="s">
        <v>634</v>
      </c>
      <c r="F441" s="36">
        <f>F444+F446</f>
        <v>23400</v>
      </c>
      <c r="G441" s="36">
        <f t="shared" ref="G441:J441" si="664">G444+G446</f>
        <v>0</v>
      </c>
      <c r="H441" s="36">
        <f t="shared" si="664"/>
        <v>23400</v>
      </c>
      <c r="I441" s="36">
        <f t="shared" si="664"/>
        <v>45.689300000000003</v>
      </c>
      <c r="J441" s="36">
        <f t="shared" si="664"/>
        <v>0</v>
      </c>
      <c r="K441" s="36">
        <f>K444+K446+K442</f>
        <v>23445.689299999998</v>
      </c>
      <c r="L441" s="36">
        <f t="shared" ref="L441:N441" si="665">L444+L446+L442</f>
        <v>13984</v>
      </c>
      <c r="M441" s="36">
        <f t="shared" si="665"/>
        <v>0</v>
      </c>
      <c r="N441" s="36">
        <f t="shared" si="665"/>
        <v>37429.689299999998</v>
      </c>
      <c r="O441" s="36">
        <f t="shared" ref="O441:P441" si="666">O444+O446+O442</f>
        <v>0</v>
      </c>
      <c r="P441" s="253">
        <f t="shared" si="666"/>
        <v>37429.689299999998</v>
      </c>
      <c r="Q441" s="36"/>
      <c r="R441" s="36">
        <f t="shared" ref="R441:T441" si="667">R444+R446</f>
        <v>0</v>
      </c>
      <c r="S441" s="36"/>
      <c r="T441" s="36">
        <f t="shared" si="667"/>
        <v>0</v>
      </c>
      <c r="U441" s="36"/>
      <c r="V441" s="36">
        <f t="shared" ref="V441" si="668">V444+V446</f>
        <v>0</v>
      </c>
      <c r="W441" s="36"/>
      <c r="X441" s="36"/>
      <c r="Y441" s="36">
        <f t="shared" ref="Y441:AA441" si="669">Y444+Y446</f>
        <v>0</v>
      </c>
      <c r="Z441" s="36"/>
      <c r="AA441" s="36">
        <f t="shared" si="669"/>
        <v>0</v>
      </c>
      <c r="AB441" s="36"/>
      <c r="AC441" s="36">
        <f t="shared" ref="AC441" si="670">AC444+AC446</f>
        <v>0</v>
      </c>
      <c r="AD441" s="36"/>
    </row>
    <row r="442" spans="1:30" ht="15.75" outlineLevel="7" x14ac:dyDescent="0.2">
      <c r="A442" s="22" t="s">
        <v>354</v>
      </c>
      <c r="B442" s="53" t="s">
        <v>393</v>
      </c>
      <c r="C442" s="22" t="s">
        <v>791</v>
      </c>
      <c r="D442" s="41"/>
      <c r="E442" s="40" t="s">
        <v>792</v>
      </c>
      <c r="F442" s="36"/>
      <c r="G442" s="36"/>
      <c r="H442" s="36"/>
      <c r="I442" s="36"/>
      <c r="J442" s="36"/>
      <c r="K442" s="36">
        <f>K443</f>
        <v>0</v>
      </c>
      <c r="L442" s="36">
        <f t="shared" ref="L442:P442" si="671">L443</f>
        <v>13984</v>
      </c>
      <c r="M442" s="36">
        <f t="shared" si="671"/>
        <v>0</v>
      </c>
      <c r="N442" s="36">
        <f t="shared" si="671"/>
        <v>13984</v>
      </c>
      <c r="O442" s="36">
        <f t="shared" si="671"/>
        <v>0</v>
      </c>
      <c r="P442" s="253">
        <f t="shared" si="671"/>
        <v>13984</v>
      </c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</row>
    <row r="443" spans="1:30" ht="15.75" outlineLevel="7" x14ac:dyDescent="0.2">
      <c r="A443" s="41" t="s">
        <v>354</v>
      </c>
      <c r="B443" s="54" t="s">
        <v>393</v>
      </c>
      <c r="C443" s="41" t="s">
        <v>791</v>
      </c>
      <c r="D443" s="41" t="s">
        <v>41</v>
      </c>
      <c r="E443" s="42" t="s">
        <v>42</v>
      </c>
      <c r="F443" s="36"/>
      <c r="G443" s="36"/>
      <c r="H443" s="36"/>
      <c r="I443" s="36"/>
      <c r="J443" s="36"/>
      <c r="K443" s="36"/>
      <c r="L443" s="32">
        <f>1398.4+12585.6</f>
        <v>13984</v>
      </c>
      <c r="M443" s="36"/>
      <c r="N443" s="32">
        <f>SUM(K443:M443)</f>
        <v>13984</v>
      </c>
      <c r="O443" s="36"/>
      <c r="P443" s="252">
        <f>SUM(N443:O443)</f>
        <v>13984</v>
      </c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</row>
    <row r="444" spans="1:30" ht="15.75" outlineLevel="7" x14ac:dyDescent="0.2">
      <c r="A444" s="26" t="s">
        <v>354</v>
      </c>
      <c r="B444" s="53" t="s">
        <v>393</v>
      </c>
      <c r="C444" s="22" t="s">
        <v>451</v>
      </c>
      <c r="D444" s="22"/>
      <c r="E444" s="40" t="s">
        <v>464</v>
      </c>
      <c r="F444" s="36">
        <f t="shared" ref="F444:AC446" si="672">F445</f>
        <v>2340</v>
      </c>
      <c r="G444" s="36">
        <f t="shared" si="672"/>
        <v>0</v>
      </c>
      <c r="H444" s="36">
        <f t="shared" si="672"/>
        <v>2340</v>
      </c>
      <c r="I444" s="36">
        <f t="shared" si="672"/>
        <v>45.689300000000003</v>
      </c>
      <c r="J444" s="36">
        <f t="shared" si="672"/>
        <v>0</v>
      </c>
      <c r="K444" s="36">
        <f t="shared" si="672"/>
        <v>2385.6893</v>
      </c>
      <c r="L444" s="36">
        <f t="shared" si="672"/>
        <v>0</v>
      </c>
      <c r="M444" s="36">
        <f t="shared" si="672"/>
        <v>0</v>
      </c>
      <c r="N444" s="36">
        <f t="shared" si="672"/>
        <v>2385.6893</v>
      </c>
      <c r="O444" s="36">
        <f t="shared" si="672"/>
        <v>0</v>
      </c>
      <c r="P444" s="253">
        <f t="shared" si="672"/>
        <v>2385.6893</v>
      </c>
      <c r="Q444" s="36"/>
      <c r="R444" s="36">
        <f t="shared" si="672"/>
        <v>0</v>
      </c>
      <c r="S444" s="36"/>
      <c r="T444" s="36">
        <f t="shared" si="672"/>
        <v>0</v>
      </c>
      <c r="U444" s="36"/>
      <c r="V444" s="36">
        <f t="shared" si="672"/>
        <v>0</v>
      </c>
      <c r="W444" s="36"/>
      <c r="X444" s="36"/>
      <c r="Y444" s="36">
        <f t="shared" si="672"/>
        <v>0</v>
      </c>
      <c r="Z444" s="36"/>
      <c r="AA444" s="36">
        <f t="shared" si="672"/>
        <v>0</v>
      </c>
      <c r="AB444" s="36"/>
      <c r="AC444" s="36">
        <f t="shared" si="672"/>
        <v>0</v>
      </c>
      <c r="AD444" s="36"/>
    </row>
    <row r="445" spans="1:30" ht="15.75" outlineLevel="7" x14ac:dyDescent="0.2">
      <c r="A445" s="30" t="s">
        <v>354</v>
      </c>
      <c r="B445" s="54" t="s">
        <v>393</v>
      </c>
      <c r="C445" s="41" t="s">
        <v>451</v>
      </c>
      <c r="D445" s="41" t="s">
        <v>41</v>
      </c>
      <c r="E445" s="42" t="s">
        <v>42</v>
      </c>
      <c r="F445" s="32">
        <v>2340</v>
      </c>
      <c r="G445" s="32"/>
      <c r="H445" s="32">
        <f>SUM(F445:G445)</f>
        <v>2340</v>
      </c>
      <c r="I445" s="32">
        <v>45.689300000000003</v>
      </c>
      <c r="J445" s="32"/>
      <c r="K445" s="32">
        <f>SUM(H445:J445)</f>
        <v>2385.6893</v>
      </c>
      <c r="L445" s="32"/>
      <c r="M445" s="32"/>
      <c r="N445" s="32">
        <f>SUM(K445:M445)</f>
        <v>2385.6893</v>
      </c>
      <c r="O445" s="32"/>
      <c r="P445" s="252">
        <f>SUM(N445:O445)</f>
        <v>2385.6893</v>
      </c>
      <c r="Q445" s="34"/>
      <c r="R445" s="32"/>
      <c r="S445" s="32"/>
      <c r="T445" s="32"/>
      <c r="U445" s="32"/>
      <c r="V445" s="32"/>
      <c r="W445" s="32"/>
      <c r="X445" s="34"/>
      <c r="Y445" s="32"/>
      <c r="Z445" s="32"/>
      <c r="AA445" s="32"/>
      <c r="AB445" s="32"/>
      <c r="AC445" s="32"/>
      <c r="AD445" s="32"/>
    </row>
    <row r="446" spans="1:30" ht="15.75" outlineLevel="7" x14ac:dyDescent="0.2">
      <c r="A446" s="26" t="s">
        <v>354</v>
      </c>
      <c r="B446" s="53" t="s">
        <v>393</v>
      </c>
      <c r="C446" s="22" t="s">
        <v>451</v>
      </c>
      <c r="D446" s="22"/>
      <c r="E446" s="40" t="s">
        <v>522</v>
      </c>
      <c r="F446" s="36">
        <f t="shared" si="672"/>
        <v>21060</v>
      </c>
      <c r="G446" s="36">
        <f t="shared" si="672"/>
        <v>0</v>
      </c>
      <c r="H446" s="36">
        <f t="shared" si="672"/>
        <v>21060</v>
      </c>
      <c r="I446" s="36">
        <f t="shared" si="672"/>
        <v>0</v>
      </c>
      <c r="J446" s="36">
        <f t="shared" si="672"/>
        <v>0</v>
      </c>
      <c r="K446" s="36">
        <f t="shared" si="672"/>
        <v>21060</v>
      </c>
      <c r="L446" s="36">
        <f t="shared" si="672"/>
        <v>0</v>
      </c>
      <c r="M446" s="36">
        <f t="shared" si="672"/>
        <v>0</v>
      </c>
      <c r="N446" s="36">
        <f t="shared" si="672"/>
        <v>21060</v>
      </c>
      <c r="O446" s="36">
        <f t="shared" si="672"/>
        <v>0</v>
      </c>
      <c r="P446" s="253">
        <f t="shared" si="672"/>
        <v>21060</v>
      </c>
      <c r="Q446" s="36"/>
      <c r="R446" s="36">
        <f t="shared" si="672"/>
        <v>0</v>
      </c>
      <c r="S446" s="36"/>
      <c r="T446" s="36">
        <f t="shared" si="672"/>
        <v>0</v>
      </c>
      <c r="U446" s="36"/>
      <c r="V446" s="36">
        <f t="shared" si="672"/>
        <v>0</v>
      </c>
      <c r="W446" s="36"/>
      <c r="X446" s="36"/>
      <c r="Y446" s="36">
        <f t="shared" si="672"/>
        <v>0</v>
      </c>
      <c r="Z446" s="36"/>
      <c r="AA446" s="36">
        <f t="shared" si="672"/>
        <v>0</v>
      </c>
      <c r="AB446" s="36"/>
      <c r="AC446" s="36">
        <f t="shared" si="672"/>
        <v>0</v>
      </c>
      <c r="AD446" s="36"/>
    </row>
    <row r="447" spans="1:30" ht="15.75" outlineLevel="7" x14ac:dyDescent="0.2">
      <c r="A447" s="30" t="s">
        <v>354</v>
      </c>
      <c r="B447" s="54" t="s">
        <v>393</v>
      </c>
      <c r="C447" s="41" t="s">
        <v>451</v>
      </c>
      <c r="D447" s="41" t="s">
        <v>41</v>
      </c>
      <c r="E447" s="42" t="s">
        <v>42</v>
      </c>
      <c r="F447" s="32">
        <v>21060</v>
      </c>
      <c r="G447" s="32"/>
      <c r="H447" s="32">
        <f>SUM(F447:G447)</f>
        <v>21060</v>
      </c>
      <c r="I447" s="32"/>
      <c r="J447" s="32"/>
      <c r="K447" s="32">
        <f>SUM(H447:J447)</f>
        <v>21060</v>
      </c>
      <c r="L447" s="32"/>
      <c r="M447" s="32"/>
      <c r="N447" s="32">
        <f>SUM(K447:M447)</f>
        <v>21060</v>
      </c>
      <c r="O447" s="32"/>
      <c r="P447" s="252">
        <f>SUM(N447:O447)</f>
        <v>21060</v>
      </c>
      <c r="Q447" s="34"/>
      <c r="R447" s="32"/>
      <c r="S447" s="32"/>
      <c r="T447" s="32"/>
      <c r="U447" s="32"/>
      <c r="V447" s="32"/>
      <c r="W447" s="32"/>
      <c r="X447" s="34"/>
      <c r="Y447" s="32"/>
      <c r="Z447" s="32"/>
      <c r="AA447" s="32"/>
      <c r="AB447" s="32"/>
      <c r="AC447" s="32"/>
      <c r="AD447" s="32"/>
    </row>
    <row r="448" spans="1:30" ht="15.75" outlineLevel="7" x14ac:dyDescent="0.2">
      <c r="A448" s="26" t="s">
        <v>354</v>
      </c>
      <c r="B448" s="26" t="s">
        <v>422</v>
      </c>
      <c r="C448" s="26"/>
      <c r="D448" s="26"/>
      <c r="E448" s="27" t="s">
        <v>423</v>
      </c>
      <c r="F448" s="36">
        <f t="shared" ref="F448:AC452" si="673">F449</f>
        <v>6996.8999999999978</v>
      </c>
      <c r="G448" s="36">
        <f t="shared" si="673"/>
        <v>0</v>
      </c>
      <c r="H448" s="36">
        <f t="shared" si="673"/>
        <v>6996.8999999999978</v>
      </c>
      <c r="I448" s="36">
        <f t="shared" si="673"/>
        <v>0</v>
      </c>
      <c r="J448" s="36">
        <f t="shared" si="673"/>
        <v>0</v>
      </c>
      <c r="K448" s="36">
        <f t="shared" si="673"/>
        <v>6996.8999999999978</v>
      </c>
      <c r="L448" s="36">
        <f t="shared" si="673"/>
        <v>0</v>
      </c>
      <c r="M448" s="36">
        <f t="shared" si="673"/>
        <v>0</v>
      </c>
      <c r="N448" s="36">
        <f t="shared" si="673"/>
        <v>6996.8999999999978</v>
      </c>
      <c r="O448" s="36">
        <f t="shared" si="673"/>
        <v>0</v>
      </c>
      <c r="P448" s="253">
        <f t="shared" si="673"/>
        <v>6996.8999999999978</v>
      </c>
      <c r="Q448" s="36">
        <f t="shared" si="673"/>
        <v>20776.399999999998</v>
      </c>
      <c r="R448" s="36">
        <f t="shared" si="673"/>
        <v>-610</v>
      </c>
      <c r="S448" s="36">
        <f t="shared" si="673"/>
        <v>20166.399999999998</v>
      </c>
      <c r="T448" s="36">
        <f t="shared" si="673"/>
        <v>0</v>
      </c>
      <c r="U448" s="36">
        <f t="shared" si="673"/>
        <v>20166.399999999998</v>
      </c>
      <c r="V448" s="36">
        <f t="shared" si="673"/>
        <v>0</v>
      </c>
      <c r="W448" s="36">
        <f t="shared" si="673"/>
        <v>20166.399999999998</v>
      </c>
      <c r="X448" s="36"/>
      <c r="Y448" s="36">
        <f t="shared" si="673"/>
        <v>0</v>
      </c>
      <c r="Z448" s="36"/>
      <c r="AA448" s="36">
        <f t="shared" si="673"/>
        <v>0</v>
      </c>
      <c r="AB448" s="36"/>
      <c r="AC448" s="36">
        <f t="shared" si="673"/>
        <v>0</v>
      </c>
      <c r="AD448" s="36"/>
    </row>
    <row r="449" spans="1:30" ht="31.5" outlineLevel="7" x14ac:dyDescent="0.2">
      <c r="A449" s="26" t="s">
        <v>354</v>
      </c>
      <c r="B449" s="26" t="s">
        <v>422</v>
      </c>
      <c r="C449" s="26" t="s">
        <v>111</v>
      </c>
      <c r="D449" s="26"/>
      <c r="E449" s="27" t="s">
        <v>636</v>
      </c>
      <c r="F449" s="36">
        <f t="shared" si="673"/>
        <v>6996.8999999999978</v>
      </c>
      <c r="G449" s="36">
        <f t="shared" si="673"/>
        <v>0</v>
      </c>
      <c r="H449" s="36">
        <f t="shared" si="673"/>
        <v>6996.8999999999978</v>
      </c>
      <c r="I449" s="36">
        <f t="shared" si="673"/>
        <v>0</v>
      </c>
      <c r="J449" s="36">
        <f t="shared" si="673"/>
        <v>0</v>
      </c>
      <c r="K449" s="36">
        <f t="shared" si="673"/>
        <v>6996.8999999999978</v>
      </c>
      <c r="L449" s="36">
        <f t="shared" si="673"/>
        <v>0</v>
      </c>
      <c r="M449" s="36">
        <f t="shared" si="673"/>
        <v>0</v>
      </c>
      <c r="N449" s="36">
        <f t="shared" si="673"/>
        <v>6996.8999999999978</v>
      </c>
      <c r="O449" s="36">
        <f t="shared" si="673"/>
        <v>0</v>
      </c>
      <c r="P449" s="253">
        <f t="shared" si="673"/>
        <v>6996.8999999999978</v>
      </c>
      <c r="Q449" s="36">
        <f t="shared" si="673"/>
        <v>20776.399999999998</v>
      </c>
      <c r="R449" s="36">
        <f t="shared" si="673"/>
        <v>-610</v>
      </c>
      <c r="S449" s="36">
        <f t="shared" si="673"/>
        <v>20166.399999999998</v>
      </c>
      <c r="T449" s="36">
        <f t="shared" si="673"/>
        <v>0</v>
      </c>
      <c r="U449" s="36">
        <f t="shared" si="673"/>
        <v>20166.399999999998</v>
      </c>
      <c r="V449" s="36">
        <f t="shared" si="673"/>
        <v>0</v>
      </c>
      <c r="W449" s="36">
        <f t="shared" si="673"/>
        <v>20166.399999999998</v>
      </c>
      <c r="X449" s="36"/>
      <c r="Y449" s="36">
        <f t="shared" si="673"/>
        <v>0</v>
      </c>
      <c r="Z449" s="36"/>
      <c r="AA449" s="36">
        <f t="shared" si="673"/>
        <v>0</v>
      </c>
      <c r="AB449" s="36"/>
      <c r="AC449" s="36">
        <f t="shared" si="673"/>
        <v>0</v>
      </c>
      <c r="AD449" s="36"/>
    </row>
    <row r="450" spans="1:30" ht="15.75" outlineLevel="7" x14ac:dyDescent="0.2">
      <c r="A450" s="26" t="s">
        <v>354</v>
      </c>
      <c r="B450" s="26" t="s">
        <v>422</v>
      </c>
      <c r="C450" s="26" t="s">
        <v>164</v>
      </c>
      <c r="D450" s="26"/>
      <c r="E450" s="27" t="s">
        <v>693</v>
      </c>
      <c r="F450" s="36">
        <f t="shared" si="673"/>
        <v>6996.8999999999978</v>
      </c>
      <c r="G450" s="36">
        <f t="shared" si="673"/>
        <v>0</v>
      </c>
      <c r="H450" s="36">
        <f t="shared" si="673"/>
        <v>6996.8999999999978</v>
      </c>
      <c r="I450" s="36">
        <f t="shared" si="673"/>
        <v>0</v>
      </c>
      <c r="J450" s="36">
        <f t="shared" si="673"/>
        <v>0</v>
      </c>
      <c r="K450" s="36">
        <f t="shared" si="673"/>
        <v>6996.8999999999978</v>
      </c>
      <c r="L450" s="36">
        <f t="shared" si="673"/>
        <v>0</v>
      </c>
      <c r="M450" s="36">
        <f t="shared" si="673"/>
        <v>0</v>
      </c>
      <c r="N450" s="36">
        <f t="shared" si="673"/>
        <v>6996.8999999999978</v>
      </c>
      <c r="O450" s="36">
        <f t="shared" si="673"/>
        <v>0</v>
      </c>
      <c r="P450" s="253">
        <f t="shared" si="673"/>
        <v>6996.8999999999978</v>
      </c>
      <c r="Q450" s="36">
        <f t="shared" si="673"/>
        <v>20776.399999999998</v>
      </c>
      <c r="R450" s="36">
        <f t="shared" si="673"/>
        <v>-610</v>
      </c>
      <c r="S450" s="36">
        <f t="shared" si="673"/>
        <v>20166.399999999998</v>
      </c>
      <c r="T450" s="36">
        <f t="shared" si="673"/>
        <v>0</v>
      </c>
      <c r="U450" s="36">
        <f t="shared" si="673"/>
        <v>20166.399999999998</v>
      </c>
      <c r="V450" s="36">
        <f t="shared" si="673"/>
        <v>0</v>
      </c>
      <c r="W450" s="36">
        <f t="shared" si="673"/>
        <v>20166.399999999998</v>
      </c>
      <c r="X450" s="36"/>
      <c r="Y450" s="36">
        <f t="shared" si="673"/>
        <v>0</v>
      </c>
      <c r="Z450" s="36"/>
      <c r="AA450" s="36">
        <f t="shared" si="673"/>
        <v>0</v>
      </c>
      <c r="AB450" s="36"/>
      <c r="AC450" s="36">
        <f t="shared" si="673"/>
        <v>0</v>
      </c>
      <c r="AD450" s="36"/>
    </row>
    <row r="451" spans="1:30" ht="15.75" outlineLevel="7" x14ac:dyDescent="0.2">
      <c r="A451" s="26" t="s">
        <v>354</v>
      </c>
      <c r="B451" s="26" t="s">
        <v>422</v>
      </c>
      <c r="C451" s="26" t="s">
        <v>165</v>
      </c>
      <c r="D451" s="26"/>
      <c r="E451" s="27" t="s">
        <v>317</v>
      </c>
      <c r="F451" s="36">
        <f t="shared" si="673"/>
        <v>6996.8999999999978</v>
      </c>
      <c r="G451" s="36">
        <f t="shared" si="673"/>
        <v>0</v>
      </c>
      <c r="H451" s="36">
        <f t="shared" si="673"/>
        <v>6996.8999999999978</v>
      </c>
      <c r="I451" s="36">
        <f t="shared" si="673"/>
        <v>0</v>
      </c>
      <c r="J451" s="36">
        <f t="shared" si="673"/>
        <v>0</v>
      </c>
      <c r="K451" s="36">
        <f t="shared" si="673"/>
        <v>6996.8999999999978</v>
      </c>
      <c r="L451" s="36">
        <f t="shared" si="673"/>
        <v>0</v>
      </c>
      <c r="M451" s="36">
        <f t="shared" si="673"/>
        <v>0</v>
      </c>
      <c r="N451" s="36">
        <f t="shared" si="673"/>
        <v>6996.8999999999978</v>
      </c>
      <c r="O451" s="36">
        <f t="shared" si="673"/>
        <v>0</v>
      </c>
      <c r="P451" s="253">
        <f t="shared" si="673"/>
        <v>6996.8999999999978</v>
      </c>
      <c r="Q451" s="36">
        <f t="shared" si="673"/>
        <v>20776.399999999998</v>
      </c>
      <c r="R451" s="36">
        <f t="shared" si="673"/>
        <v>-610</v>
      </c>
      <c r="S451" s="36">
        <f t="shared" si="673"/>
        <v>20166.399999999998</v>
      </c>
      <c r="T451" s="36">
        <f t="shared" si="673"/>
        <v>0</v>
      </c>
      <c r="U451" s="36">
        <f t="shared" si="673"/>
        <v>20166.399999999998</v>
      </c>
      <c r="V451" s="36">
        <f t="shared" si="673"/>
        <v>0</v>
      </c>
      <c r="W451" s="36">
        <f t="shared" si="673"/>
        <v>20166.399999999998</v>
      </c>
      <c r="X451" s="36"/>
      <c r="Y451" s="36">
        <f t="shared" si="673"/>
        <v>0</v>
      </c>
      <c r="Z451" s="36"/>
      <c r="AA451" s="36">
        <f t="shared" si="673"/>
        <v>0</v>
      </c>
      <c r="AB451" s="36"/>
      <c r="AC451" s="36">
        <f t="shared" si="673"/>
        <v>0</v>
      </c>
      <c r="AD451" s="36"/>
    </row>
    <row r="452" spans="1:30" ht="15.75" outlineLevel="7" x14ac:dyDescent="0.2">
      <c r="A452" s="26" t="s">
        <v>354</v>
      </c>
      <c r="B452" s="26" t="s">
        <v>422</v>
      </c>
      <c r="C452" s="26" t="s">
        <v>440</v>
      </c>
      <c r="D452" s="26"/>
      <c r="E452" s="59" t="s">
        <v>439</v>
      </c>
      <c r="F452" s="36">
        <f t="shared" si="673"/>
        <v>6996.8999999999978</v>
      </c>
      <c r="G452" s="36">
        <f t="shared" si="673"/>
        <v>0</v>
      </c>
      <c r="H452" s="36">
        <f t="shared" si="673"/>
        <v>6996.8999999999978</v>
      </c>
      <c r="I452" s="36">
        <f t="shared" si="673"/>
        <v>0</v>
      </c>
      <c r="J452" s="36">
        <f t="shared" si="673"/>
        <v>0</v>
      </c>
      <c r="K452" s="36">
        <f t="shared" si="673"/>
        <v>6996.8999999999978</v>
      </c>
      <c r="L452" s="36">
        <f t="shared" si="673"/>
        <v>0</v>
      </c>
      <c r="M452" s="36">
        <f t="shared" si="673"/>
        <v>0</v>
      </c>
      <c r="N452" s="36">
        <f t="shared" si="673"/>
        <v>6996.8999999999978</v>
      </c>
      <c r="O452" s="36">
        <f t="shared" si="673"/>
        <v>0</v>
      </c>
      <c r="P452" s="253">
        <f t="shared" si="673"/>
        <v>6996.8999999999978</v>
      </c>
      <c r="Q452" s="36">
        <f t="shared" si="673"/>
        <v>20776.399999999998</v>
      </c>
      <c r="R452" s="36">
        <f t="shared" si="673"/>
        <v>-610</v>
      </c>
      <c r="S452" s="36">
        <f t="shared" si="673"/>
        <v>20166.399999999998</v>
      </c>
      <c r="T452" s="36">
        <f t="shared" si="673"/>
        <v>0</v>
      </c>
      <c r="U452" s="36">
        <f t="shared" si="673"/>
        <v>20166.399999999998</v>
      </c>
      <c r="V452" s="36">
        <f t="shared" si="673"/>
        <v>0</v>
      </c>
      <c r="W452" s="36">
        <f t="shared" si="673"/>
        <v>20166.399999999998</v>
      </c>
      <c r="X452" s="36"/>
      <c r="Y452" s="36">
        <f t="shared" si="673"/>
        <v>0</v>
      </c>
      <c r="Z452" s="36"/>
      <c r="AA452" s="36">
        <f t="shared" si="673"/>
        <v>0</v>
      </c>
      <c r="AB452" s="36"/>
      <c r="AC452" s="36">
        <f t="shared" si="673"/>
        <v>0</v>
      </c>
      <c r="AD452" s="36"/>
    </row>
    <row r="453" spans="1:30" ht="15.75" outlineLevel="7" x14ac:dyDescent="0.2">
      <c r="A453" s="30" t="s">
        <v>354</v>
      </c>
      <c r="B453" s="30" t="s">
        <v>422</v>
      </c>
      <c r="C453" s="30" t="s">
        <v>440</v>
      </c>
      <c r="D453" s="30" t="s">
        <v>41</v>
      </c>
      <c r="E453" s="31" t="s">
        <v>310</v>
      </c>
      <c r="F453" s="32">
        <f>10500-1158.2+37.3+117.8-2500</f>
        <v>6996.8999999999978</v>
      </c>
      <c r="G453" s="32"/>
      <c r="H453" s="32">
        <f>SUM(F453:G453)</f>
        <v>6996.8999999999978</v>
      </c>
      <c r="I453" s="32"/>
      <c r="J453" s="32"/>
      <c r="K453" s="32">
        <f>SUM(H453:J453)</f>
        <v>6996.8999999999978</v>
      </c>
      <c r="L453" s="32"/>
      <c r="M453" s="32"/>
      <c r="N453" s="32">
        <f>SUM(K453:M453)</f>
        <v>6996.8999999999978</v>
      </c>
      <c r="O453" s="32"/>
      <c r="P453" s="252">
        <f>SUM(N453:O453)</f>
        <v>6996.8999999999978</v>
      </c>
      <c r="Q453" s="34">
        <f>25239.1+37.3-4500</f>
        <v>20776.399999999998</v>
      </c>
      <c r="R453" s="32">
        <v>-610</v>
      </c>
      <c r="S453" s="32">
        <f>SUM(Q453:R453)</f>
        <v>20166.399999999998</v>
      </c>
      <c r="T453" s="32"/>
      <c r="U453" s="32">
        <f>SUM(S453:T453)</f>
        <v>20166.399999999998</v>
      </c>
      <c r="V453" s="32"/>
      <c r="W453" s="32">
        <f>SUM(U453:V453)</f>
        <v>20166.399999999998</v>
      </c>
      <c r="X453" s="34"/>
      <c r="Y453" s="32"/>
      <c r="Z453" s="32"/>
      <c r="AA453" s="32"/>
      <c r="AB453" s="32"/>
      <c r="AC453" s="32"/>
      <c r="AD453" s="32"/>
    </row>
    <row r="454" spans="1:30" ht="15.75" outlineLevel="1" x14ac:dyDescent="0.2">
      <c r="A454" s="22" t="s">
        <v>354</v>
      </c>
      <c r="B454" s="22" t="s">
        <v>349</v>
      </c>
      <c r="C454" s="22"/>
      <c r="D454" s="22"/>
      <c r="E454" s="40" t="s">
        <v>350</v>
      </c>
      <c r="F454" s="36">
        <f>F455+F460</f>
        <v>382.9</v>
      </c>
      <c r="G454" s="36">
        <f t="shared" ref="G454:AB454" si="674">G455+G460</f>
        <v>0</v>
      </c>
      <c r="H454" s="36">
        <f t="shared" si="674"/>
        <v>382.9</v>
      </c>
      <c r="I454" s="36">
        <f t="shared" si="674"/>
        <v>0</v>
      </c>
      <c r="J454" s="36">
        <f t="shared" si="674"/>
        <v>0</v>
      </c>
      <c r="K454" s="36">
        <f t="shared" si="674"/>
        <v>382.9</v>
      </c>
      <c r="L454" s="36">
        <f t="shared" si="674"/>
        <v>0</v>
      </c>
      <c r="M454" s="36">
        <f t="shared" si="674"/>
        <v>0</v>
      </c>
      <c r="N454" s="36">
        <f t="shared" si="674"/>
        <v>382.9</v>
      </c>
      <c r="O454" s="36">
        <f t="shared" ref="O454:P454" si="675">O455+O460</f>
        <v>0</v>
      </c>
      <c r="P454" s="253">
        <f t="shared" si="675"/>
        <v>382.9</v>
      </c>
      <c r="Q454" s="36">
        <f t="shared" si="674"/>
        <v>382.9</v>
      </c>
      <c r="R454" s="36">
        <f t="shared" si="674"/>
        <v>0</v>
      </c>
      <c r="S454" s="36">
        <f t="shared" si="674"/>
        <v>382.9</v>
      </c>
      <c r="T454" s="36">
        <f t="shared" si="674"/>
        <v>0</v>
      </c>
      <c r="U454" s="36">
        <f t="shared" si="674"/>
        <v>382.9</v>
      </c>
      <c r="V454" s="36">
        <f t="shared" ref="V454:W454" si="676">V455+V460</f>
        <v>0</v>
      </c>
      <c r="W454" s="36">
        <f t="shared" si="676"/>
        <v>382.9</v>
      </c>
      <c r="X454" s="36">
        <f t="shared" si="674"/>
        <v>382.9</v>
      </c>
      <c r="Y454" s="36">
        <f t="shared" si="674"/>
        <v>0</v>
      </c>
      <c r="Z454" s="36">
        <f t="shared" si="674"/>
        <v>382.9</v>
      </c>
      <c r="AA454" s="36">
        <f t="shared" si="674"/>
        <v>0</v>
      </c>
      <c r="AB454" s="36">
        <f t="shared" si="674"/>
        <v>382.9</v>
      </c>
      <c r="AC454" s="36">
        <f t="shared" ref="AC454:AD454" si="677">AC455+AC460</f>
        <v>0</v>
      </c>
      <c r="AD454" s="36">
        <f t="shared" si="677"/>
        <v>382.9</v>
      </c>
    </row>
    <row r="455" spans="1:30" ht="31.5" outlineLevel="2" x14ac:dyDescent="0.2">
      <c r="A455" s="22" t="s">
        <v>354</v>
      </c>
      <c r="B455" s="22" t="s">
        <v>349</v>
      </c>
      <c r="C455" s="22" t="s">
        <v>31</v>
      </c>
      <c r="D455" s="22"/>
      <c r="E455" s="40" t="s">
        <v>641</v>
      </c>
      <c r="F455" s="36">
        <f t="shared" ref="F455:AC458" si="678">F456</f>
        <v>74.099999999999994</v>
      </c>
      <c r="G455" s="36">
        <f t="shared" si="678"/>
        <v>0</v>
      </c>
      <c r="H455" s="36">
        <f t="shared" si="678"/>
        <v>74.099999999999994</v>
      </c>
      <c r="I455" s="36">
        <f t="shared" si="678"/>
        <v>0</v>
      </c>
      <c r="J455" s="36">
        <f t="shared" si="678"/>
        <v>0</v>
      </c>
      <c r="K455" s="36">
        <f t="shared" si="678"/>
        <v>74.099999999999994</v>
      </c>
      <c r="L455" s="36">
        <f t="shared" si="678"/>
        <v>0</v>
      </c>
      <c r="M455" s="36">
        <f t="shared" si="678"/>
        <v>0</v>
      </c>
      <c r="N455" s="36">
        <f t="shared" si="678"/>
        <v>74.099999999999994</v>
      </c>
      <c r="O455" s="36">
        <f t="shared" si="678"/>
        <v>0</v>
      </c>
      <c r="P455" s="253">
        <f t="shared" si="678"/>
        <v>74.099999999999994</v>
      </c>
      <c r="Q455" s="36">
        <f t="shared" si="678"/>
        <v>74.099999999999994</v>
      </c>
      <c r="R455" s="36">
        <f t="shared" si="678"/>
        <v>0</v>
      </c>
      <c r="S455" s="36">
        <f t="shared" si="678"/>
        <v>74.099999999999994</v>
      </c>
      <c r="T455" s="36">
        <f t="shared" si="678"/>
        <v>0</v>
      </c>
      <c r="U455" s="36">
        <f t="shared" si="678"/>
        <v>74.099999999999994</v>
      </c>
      <c r="V455" s="36">
        <f t="shared" si="678"/>
        <v>0</v>
      </c>
      <c r="W455" s="36">
        <f t="shared" si="678"/>
        <v>74.099999999999994</v>
      </c>
      <c r="X455" s="36">
        <f t="shared" si="678"/>
        <v>74.099999999999994</v>
      </c>
      <c r="Y455" s="36">
        <f t="shared" si="678"/>
        <v>0</v>
      </c>
      <c r="Z455" s="36">
        <f t="shared" si="678"/>
        <v>74.099999999999994</v>
      </c>
      <c r="AA455" s="36">
        <f t="shared" si="678"/>
        <v>0</v>
      </c>
      <c r="AB455" s="36">
        <f t="shared" si="678"/>
        <v>74.099999999999994</v>
      </c>
      <c r="AC455" s="36">
        <f t="shared" si="678"/>
        <v>0</v>
      </c>
      <c r="AD455" s="36">
        <f t="shared" ref="AC455:AD458" si="679">AD456</f>
        <v>74.099999999999994</v>
      </c>
    </row>
    <row r="456" spans="1:30" ht="31.5" outlineLevel="3" x14ac:dyDescent="0.2">
      <c r="A456" s="22" t="s">
        <v>354</v>
      </c>
      <c r="B456" s="22" t="s">
        <v>349</v>
      </c>
      <c r="C456" s="22" t="s">
        <v>66</v>
      </c>
      <c r="D456" s="22"/>
      <c r="E456" s="40" t="s">
        <v>649</v>
      </c>
      <c r="F456" s="36">
        <f t="shared" si="678"/>
        <v>74.099999999999994</v>
      </c>
      <c r="G456" s="36">
        <f t="shared" si="678"/>
        <v>0</v>
      </c>
      <c r="H456" s="36">
        <f t="shared" si="678"/>
        <v>74.099999999999994</v>
      </c>
      <c r="I456" s="36">
        <f t="shared" si="678"/>
        <v>0</v>
      </c>
      <c r="J456" s="36">
        <f t="shared" si="678"/>
        <v>0</v>
      </c>
      <c r="K456" s="36">
        <f t="shared" si="678"/>
        <v>74.099999999999994</v>
      </c>
      <c r="L456" s="36">
        <f t="shared" si="678"/>
        <v>0</v>
      </c>
      <c r="M456" s="36">
        <f t="shared" si="678"/>
        <v>0</v>
      </c>
      <c r="N456" s="36">
        <f t="shared" si="678"/>
        <v>74.099999999999994</v>
      </c>
      <c r="O456" s="36">
        <f t="shared" si="678"/>
        <v>0</v>
      </c>
      <c r="P456" s="253">
        <f t="shared" si="678"/>
        <v>74.099999999999994</v>
      </c>
      <c r="Q456" s="36">
        <f t="shared" si="678"/>
        <v>74.099999999999994</v>
      </c>
      <c r="R456" s="36">
        <f t="shared" si="678"/>
        <v>0</v>
      </c>
      <c r="S456" s="36">
        <f t="shared" si="678"/>
        <v>74.099999999999994</v>
      </c>
      <c r="T456" s="36">
        <f t="shared" si="678"/>
        <v>0</v>
      </c>
      <c r="U456" s="36">
        <f t="shared" si="678"/>
        <v>74.099999999999994</v>
      </c>
      <c r="V456" s="36">
        <f t="shared" si="678"/>
        <v>0</v>
      </c>
      <c r="W456" s="36">
        <f t="shared" si="678"/>
        <v>74.099999999999994</v>
      </c>
      <c r="X456" s="36">
        <f t="shared" si="678"/>
        <v>74.099999999999994</v>
      </c>
      <c r="Y456" s="36">
        <f t="shared" si="678"/>
        <v>0</v>
      </c>
      <c r="Z456" s="36">
        <f t="shared" si="678"/>
        <v>74.099999999999994</v>
      </c>
      <c r="AA456" s="36">
        <f t="shared" si="678"/>
        <v>0</v>
      </c>
      <c r="AB456" s="36">
        <f t="shared" si="678"/>
        <v>74.099999999999994</v>
      </c>
      <c r="AC456" s="36">
        <f t="shared" si="679"/>
        <v>0</v>
      </c>
      <c r="AD456" s="36">
        <f t="shared" si="679"/>
        <v>74.099999999999994</v>
      </c>
    </row>
    <row r="457" spans="1:30" ht="31.5" outlineLevel="4" x14ac:dyDescent="0.2">
      <c r="A457" s="22" t="s">
        <v>354</v>
      </c>
      <c r="B457" s="22" t="s">
        <v>349</v>
      </c>
      <c r="C457" s="22" t="s">
        <v>67</v>
      </c>
      <c r="D457" s="22"/>
      <c r="E457" s="40" t="s">
        <v>26</v>
      </c>
      <c r="F457" s="36">
        <f t="shared" si="678"/>
        <v>74.099999999999994</v>
      </c>
      <c r="G457" s="36">
        <f t="shared" si="678"/>
        <v>0</v>
      </c>
      <c r="H457" s="36">
        <f t="shared" si="678"/>
        <v>74.099999999999994</v>
      </c>
      <c r="I457" s="36">
        <f t="shared" si="678"/>
        <v>0</v>
      </c>
      <c r="J457" s="36">
        <f t="shared" si="678"/>
        <v>0</v>
      </c>
      <c r="K457" s="36">
        <f t="shared" si="678"/>
        <v>74.099999999999994</v>
      </c>
      <c r="L457" s="36">
        <f t="shared" si="678"/>
        <v>0</v>
      </c>
      <c r="M457" s="36">
        <f t="shared" si="678"/>
        <v>0</v>
      </c>
      <c r="N457" s="36">
        <f t="shared" si="678"/>
        <v>74.099999999999994</v>
      </c>
      <c r="O457" s="36">
        <f t="shared" si="678"/>
        <v>0</v>
      </c>
      <c r="P457" s="253">
        <f t="shared" si="678"/>
        <v>74.099999999999994</v>
      </c>
      <c r="Q457" s="36">
        <f t="shared" si="678"/>
        <v>74.099999999999994</v>
      </c>
      <c r="R457" s="36">
        <f t="shared" si="678"/>
        <v>0</v>
      </c>
      <c r="S457" s="36">
        <f t="shared" si="678"/>
        <v>74.099999999999994</v>
      </c>
      <c r="T457" s="36">
        <f t="shared" si="678"/>
        <v>0</v>
      </c>
      <c r="U457" s="36">
        <f t="shared" si="678"/>
        <v>74.099999999999994</v>
      </c>
      <c r="V457" s="36">
        <f t="shared" si="678"/>
        <v>0</v>
      </c>
      <c r="W457" s="36">
        <f t="shared" si="678"/>
        <v>74.099999999999994</v>
      </c>
      <c r="X457" s="36">
        <f t="shared" si="678"/>
        <v>74.099999999999994</v>
      </c>
      <c r="Y457" s="36">
        <f t="shared" si="678"/>
        <v>0</v>
      </c>
      <c r="Z457" s="36">
        <f t="shared" si="678"/>
        <v>74.099999999999994</v>
      </c>
      <c r="AA457" s="36">
        <f t="shared" si="678"/>
        <v>0</v>
      </c>
      <c r="AB457" s="36">
        <f t="shared" si="678"/>
        <v>74.099999999999994</v>
      </c>
      <c r="AC457" s="36">
        <f t="shared" si="679"/>
        <v>0</v>
      </c>
      <c r="AD457" s="36">
        <f t="shared" si="679"/>
        <v>74.099999999999994</v>
      </c>
    </row>
    <row r="458" spans="1:30" ht="15.75" outlineLevel="5" x14ac:dyDescent="0.2">
      <c r="A458" s="22" t="s">
        <v>354</v>
      </c>
      <c r="B458" s="22" t="s">
        <v>349</v>
      </c>
      <c r="C458" s="22" t="s">
        <v>68</v>
      </c>
      <c r="D458" s="22"/>
      <c r="E458" s="40" t="s">
        <v>69</v>
      </c>
      <c r="F458" s="36">
        <f t="shared" si="678"/>
        <v>74.099999999999994</v>
      </c>
      <c r="G458" s="36">
        <f t="shared" si="678"/>
        <v>0</v>
      </c>
      <c r="H458" s="36">
        <f t="shared" si="678"/>
        <v>74.099999999999994</v>
      </c>
      <c r="I458" s="36">
        <f t="shared" si="678"/>
        <v>0</v>
      </c>
      <c r="J458" s="36">
        <f t="shared" si="678"/>
        <v>0</v>
      </c>
      <c r="K458" s="36">
        <f t="shared" si="678"/>
        <v>74.099999999999994</v>
      </c>
      <c r="L458" s="36">
        <f t="shared" si="678"/>
        <v>0</v>
      </c>
      <c r="M458" s="36">
        <f t="shared" si="678"/>
        <v>0</v>
      </c>
      <c r="N458" s="36">
        <f t="shared" si="678"/>
        <v>74.099999999999994</v>
      </c>
      <c r="O458" s="36">
        <f t="shared" si="678"/>
        <v>0</v>
      </c>
      <c r="P458" s="253">
        <f t="shared" si="678"/>
        <v>74.099999999999994</v>
      </c>
      <c r="Q458" s="36">
        <f t="shared" si="678"/>
        <v>74.099999999999994</v>
      </c>
      <c r="R458" s="36">
        <f t="shared" si="678"/>
        <v>0</v>
      </c>
      <c r="S458" s="36">
        <f t="shared" si="678"/>
        <v>74.099999999999994</v>
      </c>
      <c r="T458" s="36">
        <f t="shared" si="678"/>
        <v>0</v>
      </c>
      <c r="U458" s="36">
        <f t="shared" si="678"/>
        <v>74.099999999999994</v>
      </c>
      <c r="V458" s="36">
        <f t="shared" si="678"/>
        <v>0</v>
      </c>
      <c r="W458" s="36">
        <f t="shared" si="678"/>
        <v>74.099999999999994</v>
      </c>
      <c r="X458" s="36">
        <f t="shared" si="678"/>
        <v>74.099999999999994</v>
      </c>
      <c r="Y458" s="36">
        <f t="shared" si="678"/>
        <v>0</v>
      </c>
      <c r="Z458" s="36">
        <f t="shared" si="678"/>
        <v>74.099999999999994</v>
      </c>
      <c r="AA458" s="36">
        <f t="shared" si="678"/>
        <v>0</v>
      </c>
      <c r="AB458" s="36">
        <f t="shared" si="678"/>
        <v>74.099999999999994</v>
      </c>
      <c r="AC458" s="36">
        <f t="shared" si="679"/>
        <v>0</v>
      </c>
      <c r="AD458" s="36">
        <f t="shared" si="679"/>
        <v>74.099999999999994</v>
      </c>
    </row>
    <row r="459" spans="1:30" ht="15.75" outlineLevel="7" x14ac:dyDescent="0.2">
      <c r="A459" s="41" t="s">
        <v>354</v>
      </c>
      <c r="B459" s="41" t="s">
        <v>349</v>
      </c>
      <c r="C459" s="41" t="s">
        <v>68</v>
      </c>
      <c r="D459" s="41" t="s">
        <v>6</v>
      </c>
      <c r="E459" s="42" t="s">
        <v>7</v>
      </c>
      <c r="F459" s="32">
        <v>74.099999999999994</v>
      </c>
      <c r="G459" s="32"/>
      <c r="H459" s="32">
        <f>SUM(F459:G459)</f>
        <v>74.099999999999994</v>
      </c>
      <c r="I459" s="32"/>
      <c r="J459" s="32"/>
      <c r="K459" s="32">
        <f>SUM(H459:J459)</f>
        <v>74.099999999999994</v>
      </c>
      <c r="L459" s="32"/>
      <c r="M459" s="32"/>
      <c r="N459" s="32">
        <f>SUM(K459:M459)</f>
        <v>74.099999999999994</v>
      </c>
      <c r="O459" s="32"/>
      <c r="P459" s="252">
        <f>SUM(N459:O459)</f>
        <v>74.099999999999994</v>
      </c>
      <c r="Q459" s="34">
        <v>74.099999999999994</v>
      </c>
      <c r="R459" s="32"/>
      <c r="S459" s="32">
        <f>SUM(Q459:R459)</f>
        <v>74.099999999999994</v>
      </c>
      <c r="T459" s="32"/>
      <c r="U459" s="32">
        <f>SUM(S459:T459)</f>
        <v>74.099999999999994</v>
      </c>
      <c r="V459" s="32"/>
      <c r="W459" s="32">
        <f>SUM(U459:V459)</f>
        <v>74.099999999999994</v>
      </c>
      <c r="X459" s="34">
        <v>74.099999999999994</v>
      </c>
      <c r="Y459" s="32"/>
      <c r="Z459" s="32">
        <f>SUM(X459:Y459)</f>
        <v>74.099999999999994</v>
      </c>
      <c r="AA459" s="32"/>
      <c r="AB459" s="32">
        <f>SUM(Z459:AA459)</f>
        <v>74.099999999999994</v>
      </c>
      <c r="AC459" s="32"/>
      <c r="AD459" s="32">
        <f>SUM(AB459:AC459)</f>
        <v>74.099999999999994</v>
      </c>
    </row>
    <row r="460" spans="1:30" ht="31.5" outlineLevel="2" x14ac:dyDescent="0.2">
      <c r="A460" s="22" t="s">
        <v>354</v>
      </c>
      <c r="B460" s="22" t="s">
        <v>349</v>
      </c>
      <c r="C460" s="22" t="s">
        <v>23</v>
      </c>
      <c r="D460" s="22"/>
      <c r="E460" s="40" t="s">
        <v>668</v>
      </c>
      <c r="F460" s="36">
        <f t="shared" ref="F460:AB460" si="680">F461+F465</f>
        <v>308.8</v>
      </c>
      <c r="G460" s="36">
        <f t="shared" si="680"/>
        <v>0</v>
      </c>
      <c r="H460" s="36">
        <f t="shared" si="680"/>
        <v>308.8</v>
      </c>
      <c r="I460" s="36">
        <f t="shared" si="680"/>
        <v>0</v>
      </c>
      <c r="J460" s="36">
        <f t="shared" si="680"/>
        <v>0</v>
      </c>
      <c r="K460" s="36">
        <f t="shared" si="680"/>
        <v>308.8</v>
      </c>
      <c r="L460" s="36">
        <f t="shared" si="680"/>
        <v>0</v>
      </c>
      <c r="M460" s="36">
        <f t="shared" si="680"/>
        <v>0</v>
      </c>
      <c r="N460" s="36">
        <f t="shared" si="680"/>
        <v>308.8</v>
      </c>
      <c r="O460" s="36">
        <f t="shared" ref="O460:P460" si="681">O461+O465</f>
        <v>0</v>
      </c>
      <c r="P460" s="253">
        <f t="shared" si="681"/>
        <v>308.8</v>
      </c>
      <c r="Q460" s="36">
        <f t="shared" si="680"/>
        <v>308.8</v>
      </c>
      <c r="R460" s="36">
        <f t="shared" si="680"/>
        <v>0</v>
      </c>
      <c r="S460" s="36">
        <f t="shared" si="680"/>
        <v>308.8</v>
      </c>
      <c r="T460" s="36">
        <f t="shared" si="680"/>
        <v>0</v>
      </c>
      <c r="U460" s="36">
        <f t="shared" si="680"/>
        <v>308.8</v>
      </c>
      <c r="V460" s="36">
        <f t="shared" ref="V460:W460" si="682">V461+V465</f>
        <v>0</v>
      </c>
      <c r="W460" s="36">
        <f t="shared" si="682"/>
        <v>308.8</v>
      </c>
      <c r="X460" s="36">
        <f t="shared" si="680"/>
        <v>308.8</v>
      </c>
      <c r="Y460" s="36">
        <f t="shared" si="680"/>
        <v>0</v>
      </c>
      <c r="Z460" s="36">
        <f t="shared" si="680"/>
        <v>308.8</v>
      </c>
      <c r="AA460" s="36">
        <f t="shared" si="680"/>
        <v>0</v>
      </c>
      <c r="AB460" s="36">
        <f t="shared" si="680"/>
        <v>308.8</v>
      </c>
      <c r="AC460" s="36">
        <f t="shared" ref="AC460:AD460" si="683">AC461+AC465</f>
        <v>0</v>
      </c>
      <c r="AD460" s="36">
        <f t="shared" si="683"/>
        <v>308.8</v>
      </c>
    </row>
    <row r="461" spans="1:30" ht="15.75" outlineLevel="3" x14ac:dyDescent="0.2">
      <c r="A461" s="22" t="s">
        <v>354</v>
      </c>
      <c r="B461" s="22" t="s">
        <v>349</v>
      </c>
      <c r="C461" s="22" t="s">
        <v>45</v>
      </c>
      <c r="D461" s="22"/>
      <c r="E461" s="40" t="s">
        <v>678</v>
      </c>
      <c r="F461" s="36">
        <f>F462</f>
        <v>228.8</v>
      </c>
      <c r="G461" s="36">
        <f t="shared" ref="G461:P461" si="684">G462</f>
        <v>0</v>
      </c>
      <c r="H461" s="36">
        <f t="shared" si="684"/>
        <v>228.8</v>
      </c>
      <c r="I461" s="36">
        <f t="shared" si="684"/>
        <v>0</v>
      </c>
      <c r="J461" s="36">
        <f t="shared" si="684"/>
        <v>0</v>
      </c>
      <c r="K461" s="36">
        <f t="shared" si="684"/>
        <v>228.8</v>
      </c>
      <c r="L461" s="36">
        <f t="shared" si="684"/>
        <v>0</v>
      </c>
      <c r="M461" s="36">
        <f t="shared" si="684"/>
        <v>0</v>
      </c>
      <c r="N461" s="36">
        <f t="shared" si="684"/>
        <v>228.8</v>
      </c>
      <c r="O461" s="36">
        <f t="shared" si="684"/>
        <v>0</v>
      </c>
      <c r="P461" s="253">
        <f t="shared" si="684"/>
        <v>228.8</v>
      </c>
      <c r="Q461" s="36">
        <f>Q462</f>
        <v>228.8</v>
      </c>
      <c r="R461" s="36">
        <f t="shared" ref="R461:W461" si="685">R462</f>
        <v>0</v>
      </c>
      <c r="S461" s="36">
        <f t="shared" si="685"/>
        <v>228.8</v>
      </c>
      <c r="T461" s="36">
        <f t="shared" si="685"/>
        <v>0</v>
      </c>
      <c r="U461" s="36">
        <f t="shared" si="685"/>
        <v>228.8</v>
      </c>
      <c r="V461" s="36">
        <f t="shared" si="685"/>
        <v>0</v>
      </c>
      <c r="W461" s="36">
        <f t="shared" si="685"/>
        <v>228.8</v>
      </c>
      <c r="X461" s="36">
        <f>X462</f>
        <v>228.8</v>
      </c>
      <c r="Y461" s="36">
        <f t="shared" ref="Y461:AD463" si="686">Y462</f>
        <v>0</v>
      </c>
      <c r="Z461" s="36">
        <f t="shared" si="686"/>
        <v>228.8</v>
      </c>
      <c r="AA461" s="36">
        <f t="shared" si="686"/>
        <v>0</v>
      </c>
      <c r="AB461" s="36">
        <f t="shared" si="686"/>
        <v>228.8</v>
      </c>
      <c r="AC461" s="36">
        <f t="shared" si="686"/>
        <v>0</v>
      </c>
      <c r="AD461" s="36">
        <f t="shared" si="686"/>
        <v>228.8</v>
      </c>
    </row>
    <row r="462" spans="1:30" ht="31.5" outlineLevel="4" x14ac:dyDescent="0.2">
      <c r="A462" s="22" t="s">
        <v>354</v>
      </c>
      <c r="B462" s="22" t="s">
        <v>349</v>
      </c>
      <c r="C462" s="22" t="s">
        <v>46</v>
      </c>
      <c r="D462" s="22"/>
      <c r="E462" s="40" t="s">
        <v>679</v>
      </c>
      <c r="F462" s="36">
        <f t="shared" ref="F462:AC463" si="687">F463</f>
        <v>228.8</v>
      </c>
      <c r="G462" s="36">
        <f t="shared" si="687"/>
        <v>0</v>
      </c>
      <c r="H462" s="36">
        <f t="shared" si="687"/>
        <v>228.8</v>
      </c>
      <c r="I462" s="36">
        <f t="shared" si="687"/>
        <v>0</v>
      </c>
      <c r="J462" s="36">
        <f t="shared" si="687"/>
        <v>0</v>
      </c>
      <c r="K462" s="36">
        <f t="shared" si="687"/>
        <v>228.8</v>
      </c>
      <c r="L462" s="36">
        <f t="shared" si="687"/>
        <v>0</v>
      </c>
      <c r="M462" s="36">
        <f t="shared" si="687"/>
        <v>0</v>
      </c>
      <c r="N462" s="36">
        <f t="shared" si="687"/>
        <v>228.8</v>
      </c>
      <c r="O462" s="36">
        <f t="shared" si="687"/>
        <v>0</v>
      </c>
      <c r="P462" s="253">
        <f t="shared" si="687"/>
        <v>228.8</v>
      </c>
      <c r="Q462" s="36">
        <f t="shared" si="687"/>
        <v>228.8</v>
      </c>
      <c r="R462" s="36">
        <f t="shared" si="687"/>
        <v>0</v>
      </c>
      <c r="S462" s="36">
        <f t="shared" si="687"/>
        <v>228.8</v>
      </c>
      <c r="T462" s="36">
        <f t="shared" si="687"/>
        <v>0</v>
      </c>
      <c r="U462" s="36">
        <f t="shared" si="687"/>
        <v>228.8</v>
      </c>
      <c r="V462" s="36">
        <f t="shared" si="687"/>
        <v>0</v>
      </c>
      <c r="W462" s="36">
        <f t="shared" si="687"/>
        <v>228.8</v>
      </c>
      <c r="X462" s="36">
        <f t="shared" si="687"/>
        <v>228.8</v>
      </c>
      <c r="Y462" s="36">
        <f t="shared" si="687"/>
        <v>0</v>
      </c>
      <c r="Z462" s="36">
        <f t="shared" si="687"/>
        <v>228.8</v>
      </c>
      <c r="AA462" s="36">
        <f t="shared" si="687"/>
        <v>0</v>
      </c>
      <c r="AB462" s="36">
        <f t="shared" si="687"/>
        <v>228.8</v>
      </c>
      <c r="AC462" s="36">
        <f t="shared" si="687"/>
        <v>0</v>
      </c>
      <c r="AD462" s="36">
        <f t="shared" si="686"/>
        <v>228.8</v>
      </c>
    </row>
    <row r="463" spans="1:30" ht="15.75" outlineLevel="5" x14ac:dyDescent="0.2">
      <c r="A463" s="22" t="s">
        <v>354</v>
      </c>
      <c r="B463" s="22" t="s">
        <v>349</v>
      </c>
      <c r="C463" s="22" t="s">
        <v>47</v>
      </c>
      <c r="D463" s="22"/>
      <c r="E463" s="40" t="s">
        <v>48</v>
      </c>
      <c r="F463" s="36">
        <f t="shared" si="687"/>
        <v>228.8</v>
      </c>
      <c r="G463" s="36">
        <f t="shared" si="687"/>
        <v>0</v>
      </c>
      <c r="H463" s="36">
        <f t="shared" si="687"/>
        <v>228.8</v>
      </c>
      <c r="I463" s="36">
        <f t="shared" si="687"/>
        <v>0</v>
      </c>
      <c r="J463" s="36">
        <f t="shared" si="687"/>
        <v>0</v>
      </c>
      <c r="K463" s="36">
        <f t="shared" si="687"/>
        <v>228.8</v>
      </c>
      <c r="L463" s="36">
        <f t="shared" si="687"/>
        <v>0</v>
      </c>
      <c r="M463" s="36">
        <f t="shared" si="687"/>
        <v>0</v>
      </c>
      <c r="N463" s="36">
        <f t="shared" si="687"/>
        <v>228.8</v>
      </c>
      <c r="O463" s="36">
        <f t="shared" si="687"/>
        <v>0</v>
      </c>
      <c r="P463" s="253">
        <f t="shared" si="687"/>
        <v>228.8</v>
      </c>
      <c r="Q463" s="36">
        <f t="shared" si="687"/>
        <v>228.8</v>
      </c>
      <c r="R463" s="36">
        <f t="shared" si="687"/>
        <v>0</v>
      </c>
      <c r="S463" s="36">
        <f t="shared" si="687"/>
        <v>228.8</v>
      </c>
      <c r="T463" s="36">
        <f t="shared" si="687"/>
        <v>0</v>
      </c>
      <c r="U463" s="36">
        <f t="shared" si="687"/>
        <v>228.8</v>
      </c>
      <c r="V463" s="36">
        <f t="shared" si="687"/>
        <v>0</v>
      </c>
      <c r="W463" s="36">
        <f t="shared" si="687"/>
        <v>228.8</v>
      </c>
      <c r="X463" s="36">
        <f t="shared" si="687"/>
        <v>228.8</v>
      </c>
      <c r="Y463" s="36">
        <f t="shared" si="687"/>
        <v>0</v>
      </c>
      <c r="Z463" s="36">
        <f t="shared" si="687"/>
        <v>228.8</v>
      </c>
      <c r="AA463" s="36">
        <f t="shared" si="687"/>
        <v>0</v>
      </c>
      <c r="AB463" s="36">
        <f t="shared" si="687"/>
        <v>228.8</v>
      </c>
      <c r="AC463" s="36">
        <f t="shared" si="686"/>
        <v>0</v>
      </c>
      <c r="AD463" s="36">
        <f t="shared" si="686"/>
        <v>228.8</v>
      </c>
    </row>
    <row r="464" spans="1:30" ht="15.75" outlineLevel="7" x14ac:dyDescent="0.2">
      <c r="A464" s="41" t="s">
        <v>354</v>
      </c>
      <c r="B464" s="41" t="s">
        <v>349</v>
      </c>
      <c r="C464" s="41" t="s">
        <v>47</v>
      </c>
      <c r="D464" s="41" t="s">
        <v>6</v>
      </c>
      <c r="E464" s="42" t="s">
        <v>7</v>
      </c>
      <c r="F464" s="32">
        <v>228.8</v>
      </c>
      <c r="G464" s="32"/>
      <c r="H464" s="32">
        <f>SUM(F464:G464)</f>
        <v>228.8</v>
      </c>
      <c r="I464" s="32"/>
      <c r="J464" s="32"/>
      <c r="K464" s="32">
        <f>SUM(H464:J464)</f>
        <v>228.8</v>
      </c>
      <c r="L464" s="32"/>
      <c r="M464" s="32"/>
      <c r="N464" s="32">
        <f>SUM(K464:M464)</f>
        <v>228.8</v>
      </c>
      <c r="O464" s="32"/>
      <c r="P464" s="252">
        <f>SUM(N464:O464)</f>
        <v>228.8</v>
      </c>
      <c r="Q464" s="34">
        <v>228.8</v>
      </c>
      <c r="R464" s="32"/>
      <c r="S464" s="32">
        <f>SUM(Q464:R464)</f>
        <v>228.8</v>
      </c>
      <c r="T464" s="32"/>
      <c r="U464" s="32">
        <f>SUM(S464:T464)</f>
        <v>228.8</v>
      </c>
      <c r="V464" s="32"/>
      <c r="W464" s="32">
        <f>SUM(U464:V464)</f>
        <v>228.8</v>
      </c>
      <c r="X464" s="34">
        <v>228.8</v>
      </c>
      <c r="Y464" s="32"/>
      <c r="Z464" s="32">
        <f>SUM(X464:Y464)</f>
        <v>228.8</v>
      </c>
      <c r="AA464" s="32"/>
      <c r="AB464" s="32">
        <f>SUM(Z464:AA464)</f>
        <v>228.8</v>
      </c>
      <c r="AC464" s="32"/>
      <c r="AD464" s="32">
        <f>SUM(AB464:AC464)</f>
        <v>228.8</v>
      </c>
    </row>
    <row r="465" spans="1:30" ht="31.5" outlineLevel="3" x14ac:dyDescent="0.2">
      <c r="A465" s="22" t="s">
        <v>354</v>
      </c>
      <c r="B465" s="22" t="s">
        <v>349</v>
      </c>
      <c r="C465" s="22" t="s">
        <v>24</v>
      </c>
      <c r="D465" s="22"/>
      <c r="E465" s="40" t="s">
        <v>669</v>
      </c>
      <c r="F465" s="36">
        <f>F466</f>
        <v>80</v>
      </c>
      <c r="G465" s="36">
        <f t="shared" ref="G465:AD465" si="688">G466</f>
        <v>0</v>
      </c>
      <c r="H465" s="36">
        <f t="shared" si="688"/>
        <v>80</v>
      </c>
      <c r="I465" s="36">
        <f t="shared" si="688"/>
        <v>0</v>
      </c>
      <c r="J465" s="36">
        <f t="shared" si="688"/>
        <v>0</v>
      </c>
      <c r="K465" s="36">
        <f t="shared" si="688"/>
        <v>80</v>
      </c>
      <c r="L465" s="36">
        <f t="shared" si="688"/>
        <v>0</v>
      </c>
      <c r="M465" s="36">
        <f t="shared" si="688"/>
        <v>0</v>
      </c>
      <c r="N465" s="36">
        <f t="shared" si="688"/>
        <v>80</v>
      </c>
      <c r="O465" s="36">
        <f t="shared" si="688"/>
        <v>0</v>
      </c>
      <c r="P465" s="253">
        <f t="shared" si="688"/>
        <v>80</v>
      </c>
      <c r="Q465" s="36">
        <f t="shared" si="688"/>
        <v>80</v>
      </c>
      <c r="R465" s="36">
        <f t="shared" si="688"/>
        <v>0</v>
      </c>
      <c r="S465" s="36">
        <f t="shared" si="688"/>
        <v>80</v>
      </c>
      <c r="T465" s="36">
        <f t="shared" si="688"/>
        <v>0</v>
      </c>
      <c r="U465" s="36">
        <f t="shared" si="688"/>
        <v>80</v>
      </c>
      <c r="V465" s="36">
        <f t="shared" si="688"/>
        <v>0</v>
      </c>
      <c r="W465" s="36">
        <f t="shared" si="688"/>
        <v>80</v>
      </c>
      <c r="X465" s="36">
        <f t="shared" si="688"/>
        <v>80</v>
      </c>
      <c r="Y465" s="36">
        <f t="shared" si="688"/>
        <v>0</v>
      </c>
      <c r="Z465" s="36">
        <f t="shared" si="688"/>
        <v>80</v>
      </c>
      <c r="AA465" s="36">
        <f t="shared" si="688"/>
        <v>0</v>
      </c>
      <c r="AB465" s="36">
        <f t="shared" si="688"/>
        <v>80</v>
      </c>
      <c r="AC465" s="36">
        <f t="shared" si="688"/>
        <v>0</v>
      </c>
      <c r="AD465" s="36">
        <f t="shared" si="688"/>
        <v>80</v>
      </c>
    </row>
    <row r="466" spans="1:30" ht="31.5" outlineLevel="4" x14ac:dyDescent="0.2">
      <c r="A466" s="22" t="s">
        <v>354</v>
      </c>
      <c r="B466" s="22" t="s">
        <v>349</v>
      </c>
      <c r="C466" s="22" t="s">
        <v>54</v>
      </c>
      <c r="D466" s="22"/>
      <c r="E466" s="40" t="s">
        <v>55</v>
      </c>
      <c r="F466" s="36">
        <f t="shared" ref="F466:AB466" si="689">F467+F469</f>
        <v>80</v>
      </c>
      <c r="G466" s="36">
        <f t="shared" si="689"/>
        <v>0</v>
      </c>
      <c r="H466" s="36">
        <f t="shared" si="689"/>
        <v>80</v>
      </c>
      <c r="I466" s="36">
        <f t="shared" si="689"/>
        <v>0</v>
      </c>
      <c r="J466" s="36">
        <f t="shared" si="689"/>
        <v>0</v>
      </c>
      <c r="K466" s="36">
        <f t="shared" si="689"/>
        <v>80</v>
      </c>
      <c r="L466" s="36">
        <f t="shared" si="689"/>
        <v>0</v>
      </c>
      <c r="M466" s="36">
        <f t="shared" si="689"/>
        <v>0</v>
      </c>
      <c r="N466" s="36">
        <f t="shared" si="689"/>
        <v>80</v>
      </c>
      <c r="O466" s="36">
        <f t="shared" ref="O466:P466" si="690">O467+O469</f>
        <v>0</v>
      </c>
      <c r="P466" s="253">
        <f t="shared" si="690"/>
        <v>80</v>
      </c>
      <c r="Q466" s="36">
        <f t="shared" si="689"/>
        <v>80</v>
      </c>
      <c r="R466" s="36">
        <f t="shared" si="689"/>
        <v>0</v>
      </c>
      <c r="S466" s="36">
        <f t="shared" si="689"/>
        <v>80</v>
      </c>
      <c r="T466" s="36">
        <f t="shared" si="689"/>
        <v>0</v>
      </c>
      <c r="U466" s="36">
        <f t="shared" si="689"/>
        <v>80</v>
      </c>
      <c r="V466" s="36">
        <f t="shared" ref="V466:W466" si="691">V467+V469</f>
        <v>0</v>
      </c>
      <c r="W466" s="36">
        <f t="shared" si="691"/>
        <v>80</v>
      </c>
      <c r="X466" s="36">
        <f t="shared" si="689"/>
        <v>80</v>
      </c>
      <c r="Y466" s="36">
        <f t="shared" si="689"/>
        <v>0</v>
      </c>
      <c r="Z466" s="36">
        <f t="shared" si="689"/>
        <v>80</v>
      </c>
      <c r="AA466" s="36">
        <f t="shared" si="689"/>
        <v>0</v>
      </c>
      <c r="AB466" s="36">
        <f t="shared" si="689"/>
        <v>80</v>
      </c>
      <c r="AC466" s="36">
        <f t="shared" ref="AC466:AD466" si="692">AC467+AC469</f>
        <v>0</v>
      </c>
      <c r="AD466" s="36">
        <f t="shared" si="692"/>
        <v>80</v>
      </c>
    </row>
    <row r="467" spans="1:30" ht="15.75" outlineLevel="5" x14ac:dyDescent="0.2">
      <c r="A467" s="22" t="s">
        <v>354</v>
      </c>
      <c r="B467" s="22" t="s">
        <v>349</v>
      </c>
      <c r="C467" s="22" t="s">
        <v>56</v>
      </c>
      <c r="D467" s="22"/>
      <c r="E467" s="40" t="s">
        <v>57</v>
      </c>
      <c r="F467" s="36">
        <f>F468</f>
        <v>30</v>
      </c>
      <c r="G467" s="36">
        <f t="shared" ref="G467:P467" si="693">G468</f>
        <v>0</v>
      </c>
      <c r="H467" s="36">
        <f t="shared" si="693"/>
        <v>30</v>
      </c>
      <c r="I467" s="36">
        <f t="shared" si="693"/>
        <v>0</v>
      </c>
      <c r="J467" s="36">
        <f t="shared" si="693"/>
        <v>0</v>
      </c>
      <c r="K467" s="36">
        <f t="shared" si="693"/>
        <v>30</v>
      </c>
      <c r="L467" s="36">
        <f t="shared" si="693"/>
        <v>0</v>
      </c>
      <c r="M467" s="36">
        <f t="shared" si="693"/>
        <v>0</v>
      </c>
      <c r="N467" s="36">
        <f t="shared" si="693"/>
        <v>30</v>
      </c>
      <c r="O467" s="36">
        <f t="shared" si="693"/>
        <v>0</v>
      </c>
      <c r="P467" s="253">
        <f t="shared" si="693"/>
        <v>30</v>
      </c>
      <c r="Q467" s="36">
        <f>Q468</f>
        <v>30</v>
      </c>
      <c r="R467" s="36">
        <f t="shared" ref="R467:W467" si="694">R468</f>
        <v>0</v>
      </c>
      <c r="S467" s="36">
        <f t="shared" si="694"/>
        <v>30</v>
      </c>
      <c r="T467" s="36">
        <f t="shared" si="694"/>
        <v>0</v>
      </c>
      <c r="U467" s="36">
        <f t="shared" si="694"/>
        <v>30</v>
      </c>
      <c r="V467" s="36">
        <f t="shared" si="694"/>
        <v>0</v>
      </c>
      <c r="W467" s="36">
        <f t="shared" si="694"/>
        <v>30</v>
      </c>
      <c r="X467" s="36">
        <f>X468</f>
        <v>30</v>
      </c>
      <c r="Y467" s="36">
        <f t="shared" ref="Y467:AD467" si="695">Y468</f>
        <v>0</v>
      </c>
      <c r="Z467" s="36">
        <f t="shared" si="695"/>
        <v>30</v>
      </c>
      <c r="AA467" s="36">
        <f t="shared" si="695"/>
        <v>0</v>
      </c>
      <c r="AB467" s="36">
        <f t="shared" si="695"/>
        <v>30</v>
      </c>
      <c r="AC467" s="36">
        <f t="shared" si="695"/>
        <v>0</v>
      </c>
      <c r="AD467" s="36">
        <f t="shared" si="695"/>
        <v>30</v>
      </c>
    </row>
    <row r="468" spans="1:30" ht="15.75" outlineLevel="7" x14ac:dyDescent="0.2">
      <c r="A468" s="41" t="s">
        <v>354</v>
      </c>
      <c r="B468" s="41" t="s">
        <v>349</v>
      </c>
      <c r="C468" s="41" t="s">
        <v>56</v>
      </c>
      <c r="D468" s="41" t="s">
        <v>41</v>
      </c>
      <c r="E468" s="42" t="s">
        <v>42</v>
      </c>
      <c r="F468" s="32">
        <v>30</v>
      </c>
      <c r="G468" s="32"/>
      <c r="H468" s="32">
        <f>SUM(F468:G468)</f>
        <v>30</v>
      </c>
      <c r="I468" s="32"/>
      <c r="J468" s="32"/>
      <c r="K468" s="32">
        <f>SUM(H468:J468)</f>
        <v>30</v>
      </c>
      <c r="L468" s="32"/>
      <c r="M468" s="32"/>
      <c r="N468" s="32">
        <f>SUM(K468:M468)</f>
        <v>30</v>
      </c>
      <c r="O468" s="32"/>
      <c r="P468" s="252">
        <f>SUM(N468:O468)</f>
        <v>30</v>
      </c>
      <c r="Q468" s="34">
        <v>30</v>
      </c>
      <c r="R468" s="32"/>
      <c r="S468" s="32">
        <f>SUM(Q468:R468)</f>
        <v>30</v>
      </c>
      <c r="T468" s="32"/>
      <c r="U468" s="32">
        <f>SUM(S468:T468)</f>
        <v>30</v>
      </c>
      <c r="V468" s="32"/>
      <c r="W468" s="32">
        <f>SUM(U468:V468)</f>
        <v>30</v>
      </c>
      <c r="X468" s="34">
        <v>30</v>
      </c>
      <c r="Y468" s="32"/>
      <c r="Z468" s="32">
        <f>SUM(X468:Y468)</f>
        <v>30</v>
      </c>
      <c r="AA468" s="32"/>
      <c r="AB468" s="32">
        <f>SUM(Z468:AA468)</f>
        <v>30</v>
      </c>
      <c r="AC468" s="32"/>
      <c r="AD468" s="32">
        <f>SUM(AB468:AC468)</f>
        <v>30</v>
      </c>
    </row>
    <row r="469" spans="1:30" ht="15.75" outlineLevel="5" x14ac:dyDescent="0.2">
      <c r="A469" s="22" t="s">
        <v>354</v>
      </c>
      <c r="B469" s="22" t="s">
        <v>349</v>
      </c>
      <c r="C469" s="22" t="s">
        <v>162</v>
      </c>
      <c r="D469" s="22"/>
      <c r="E469" s="40" t="s">
        <v>163</v>
      </c>
      <c r="F469" s="36">
        <f>F470</f>
        <v>50</v>
      </c>
      <c r="G469" s="36">
        <f t="shared" ref="G469:P469" si="696">G470</f>
        <v>0</v>
      </c>
      <c r="H469" s="36">
        <f t="shared" si="696"/>
        <v>50</v>
      </c>
      <c r="I469" s="36">
        <f t="shared" si="696"/>
        <v>0</v>
      </c>
      <c r="J469" s="36">
        <f t="shared" si="696"/>
        <v>0</v>
      </c>
      <c r="K469" s="36">
        <f t="shared" si="696"/>
        <v>50</v>
      </c>
      <c r="L469" s="36">
        <f t="shared" si="696"/>
        <v>0</v>
      </c>
      <c r="M469" s="36">
        <f t="shared" si="696"/>
        <v>0</v>
      </c>
      <c r="N469" s="36">
        <f t="shared" si="696"/>
        <v>50</v>
      </c>
      <c r="O469" s="36">
        <f t="shared" si="696"/>
        <v>0</v>
      </c>
      <c r="P469" s="253">
        <f t="shared" si="696"/>
        <v>50</v>
      </c>
      <c r="Q469" s="36">
        <f>Q470</f>
        <v>50</v>
      </c>
      <c r="R469" s="36">
        <f t="shared" ref="R469:W469" si="697">R470</f>
        <v>0</v>
      </c>
      <c r="S469" s="36">
        <f t="shared" si="697"/>
        <v>50</v>
      </c>
      <c r="T469" s="36">
        <f t="shared" si="697"/>
        <v>0</v>
      </c>
      <c r="U469" s="36">
        <f t="shared" si="697"/>
        <v>50</v>
      </c>
      <c r="V469" s="36">
        <f t="shared" si="697"/>
        <v>0</v>
      </c>
      <c r="W469" s="36">
        <f t="shared" si="697"/>
        <v>50</v>
      </c>
      <c r="X469" s="36">
        <f>X470</f>
        <v>50</v>
      </c>
      <c r="Y469" s="36">
        <f t="shared" ref="Y469:AD469" si="698">Y470</f>
        <v>0</v>
      </c>
      <c r="Z469" s="36">
        <f t="shared" si="698"/>
        <v>50</v>
      </c>
      <c r="AA469" s="36">
        <f t="shared" si="698"/>
        <v>0</v>
      </c>
      <c r="AB469" s="36">
        <f t="shared" si="698"/>
        <v>50</v>
      </c>
      <c r="AC469" s="36">
        <f t="shared" si="698"/>
        <v>0</v>
      </c>
      <c r="AD469" s="36">
        <f t="shared" si="698"/>
        <v>50</v>
      </c>
    </row>
    <row r="470" spans="1:30" ht="15.75" outlineLevel="7" x14ac:dyDescent="0.2">
      <c r="A470" s="41" t="s">
        <v>354</v>
      </c>
      <c r="B470" s="41" t="s">
        <v>349</v>
      </c>
      <c r="C470" s="41" t="s">
        <v>162</v>
      </c>
      <c r="D470" s="41" t="s">
        <v>41</v>
      </c>
      <c r="E470" s="42" t="s">
        <v>42</v>
      </c>
      <c r="F470" s="32">
        <v>50</v>
      </c>
      <c r="G470" s="32"/>
      <c r="H470" s="32">
        <f>SUM(F470:G470)</f>
        <v>50</v>
      </c>
      <c r="I470" s="32"/>
      <c r="J470" s="32"/>
      <c r="K470" s="32">
        <f>SUM(H470:J470)</f>
        <v>50</v>
      </c>
      <c r="L470" s="32"/>
      <c r="M470" s="32"/>
      <c r="N470" s="32">
        <f>SUM(K470:M470)</f>
        <v>50</v>
      </c>
      <c r="O470" s="32"/>
      <c r="P470" s="252">
        <f>SUM(N470:O470)</f>
        <v>50</v>
      </c>
      <c r="Q470" s="34">
        <v>50</v>
      </c>
      <c r="R470" s="32"/>
      <c r="S470" s="32">
        <f>SUM(Q470:R470)</f>
        <v>50</v>
      </c>
      <c r="T470" s="32"/>
      <c r="U470" s="32">
        <f>SUM(S470:T470)</f>
        <v>50</v>
      </c>
      <c r="V470" s="32"/>
      <c r="W470" s="32">
        <f>SUM(U470:V470)</f>
        <v>50</v>
      </c>
      <c r="X470" s="34">
        <v>50</v>
      </c>
      <c r="Y470" s="32"/>
      <c r="Z470" s="32">
        <f>SUM(X470:Y470)</f>
        <v>50</v>
      </c>
      <c r="AA470" s="32"/>
      <c r="AB470" s="32">
        <f>SUM(Z470:AA470)</f>
        <v>50</v>
      </c>
      <c r="AC470" s="32"/>
      <c r="AD470" s="32">
        <f>SUM(AB470:AC470)</f>
        <v>50</v>
      </c>
    </row>
    <row r="471" spans="1:30" ht="15.75" outlineLevel="1" x14ac:dyDescent="0.2">
      <c r="A471" s="22" t="s">
        <v>354</v>
      </c>
      <c r="B471" s="22" t="s">
        <v>396</v>
      </c>
      <c r="C471" s="22"/>
      <c r="D471" s="22"/>
      <c r="E471" s="40" t="s">
        <v>397</v>
      </c>
      <c r="F471" s="36">
        <f t="shared" ref="F471:AC475" si="699">F472</f>
        <v>14885.3</v>
      </c>
      <c r="G471" s="36">
        <f t="shared" si="699"/>
        <v>0</v>
      </c>
      <c r="H471" s="36">
        <f t="shared" si="699"/>
        <v>14885.3</v>
      </c>
      <c r="I471" s="36">
        <f t="shared" si="699"/>
        <v>0</v>
      </c>
      <c r="J471" s="36">
        <f t="shared" si="699"/>
        <v>0</v>
      </c>
      <c r="K471" s="36">
        <f t="shared" si="699"/>
        <v>14885.3</v>
      </c>
      <c r="L471" s="36">
        <f t="shared" si="699"/>
        <v>0</v>
      </c>
      <c r="M471" s="36">
        <f t="shared" si="699"/>
        <v>1353.27134</v>
      </c>
      <c r="N471" s="36">
        <f t="shared" si="699"/>
        <v>16238.571339999999</v>
      </c>
      <c r="O471" s="36">
        <f t="shared" si="699"/>
        <v>0</v>
      </c>
      <c r="P471" s="253">
        <f t="shared" si="699"/>
        <v>16238.571339999999</v>
      </c>
      <c r="Q471" s="36">
        <f t="shared" si="699"/>
        <v>14191.1</v>
      </c>
      <c r="R471" s="36">
        <f t="shared" si="699"/>
        <v>0</v>
      </c>
      <c r="S471" s="36">
        <f t="shared" si="699"/>
        <v>14191.1</v>
      </c>
      <c r="T471" s="36">
        <f t="shared" si="699"/>
        <v>0</v>
      </c>
      <c r="U471" s="36">
        <f t="shared" si="699"/>
        <v>14191.1</v>
      </c>
      <c r="V471" s="36">
        <f t="shared" si="699"/>
        <v>0</v>
      </c>
      <c r="W471" s="36">
        <f t="shared" si="699"/>
        <v>14191.1</v>
      </c>
      <c r="X471" s="36">
        <f t="shared" si="699"/>
        <v>14191.1</v>
      </c>
      <c r="Y471" s="36">
        <f t="shared" si="699"/>
        <v>0</v>
      </c>
      <c r="Z471" s="36">
        <f t="shared" si="699"/>
        <v>14191.1</v>
      </c>
      <c r="AA471" s="36">
        <f t="shared" si="699"/>
        <v>0</v>
      </c>
      <c r="AB471" s="36">
        <f t="shared" si="699"/>
        <v>14191.1</v>
      </c>
      <c r="AC471" s="36">
        <f t="shared" si="699"/>
        <v>0</v>
      </c>
      <c r="AD471" s="36">
        <f t="shared" ref="AC471:AD475" si="700">AD472</f>
        <v>14191.1</v>
      </c>
    </row>
    <row r="472" spans="1:30" ht="31.5" outlineLevel="2" x14ac:dyDescent="0.2">
      <c r="A472" s="22" t="s">
        <v>354</v>
      </c>
      <c r="B472" s="22" t="s">
        <v>396</v>
      </c>
      <c r="C472" s="22" t="s">
        <v>23</v>
      </c>
      <c r="D472" s="22"/>
      <c r="E472" s="40" t="s">
        <v>668</v>
      </c>
      <c r="F472" s="36">
        <f t="shared" si="699"/>
        <v>14885.3</v>
      </c>
      <c r="G472" s="36">
        <f t="shared" si="699"/>
        <v>0</v>
      </c>
      <c r="H472" s="36">
        <f t="shared" si="699"/>
        <v>14885.3</v>
      </c>
      <c r="I472" s="36">
        <f t="shared" si="699"/>
        <v>0</v>
      </c>
      <c r="J472" s="36">
        <f t="shared" si="699"/>
        <v>0</v>
      </c>
      <c r="K472" s="36">
        <f t="shared" si="699"/>
        <v>14885.3</v>
      </c>
      <c r="L472" s="36">
        <f t="shared" si="699"/>
        <v>0</v>
      </c>
      <c r="M472" s="36">
        <f t="shared" si="699"/>
        <v>1353.27134</v>
      </c>
      <c r="N472" s="36">
        <f t="shared" si="699"/>
        <v>16238.571339999999</v>
      </c>
      <c r="O472" s="36">
        <f t="shared" si="699"/>
        <v>0</v>
      </c>
      <c r="P472" s="253">
        <f t="shared" si="699"/>
        <v>16238.571339999999</v>
      </c>
      <c r="Q472" s="36">
        <f t="shared" si="699"/>
        <v>14191.1</v>
      </c>
      <c r="R472" s="36">
        <f t="shared" si="699"/>
        <v>0</v>
      </c>
      <c r="S472" s="36">
        <f t="shared" si="699"/>
        <v>14191.1</v>
      </c>
      <c r="T472" s="36">
        <f t="shared" si="699"/>
        <v>0</v>
      </c>
      <c r="U472" s="36">
        <f t="shared" si="699"/>
        <v>14191.1</v>
      </c>
      <c r="V472" s="36">
        <f t="shared" si="699"/>
        <v>0</v>
      </c>
      <c r="W472" s="36">
        <f t="shared" si="699"/>
        <v>14191.1</v>
      </c>
      <c r="X472" s="36">
        <f t="shared" si="699"/>
        <v>14191.1</v>
      </c>
      <c r="Y472" s="36">
        <f t="shared" si="699"/>
        <v>0</v>
      </c>
      <c r="Z472" s="36">
        <f t="shared" si="699"/>
        <v>14191.1</v>
      </c>
      <c r="AA472" s="36">
        <f t="shared" si="699"/>
        <v>0</v>
      </c>
      <c r="AB472" s="36">
        <f t="shared" si="699"/>
        <v>14191.1</v>
      </c>
      <c r="AC472" s="36">
        <f t="shared" si="700"/>
        <v>0</v>
      </c>
      <c r="AD472" s="36">
        <f t="shared" si="700"/>
        <v>14191.1</v>
      </c>
    </row>
    <row r="473" spans="1:30" ht="31.5" outlineLevel="3" x14ac:dyDescent="0.2">
      <c r="A473" s="22" t="s">
        <v>354</v>
      </c>
      <c r="B473" s="22" t="s">
        <v>396</v>
      </c>
      <c r="C473" s="22" t="s">
        <v>24</v>
      </c>
      <c r="D473" s="22"/>
      <c r="E473" s="40" t="s">
        <v>669</v>
      </c>
      <c r="F473" s="36">
        <f t="shared" si="699"/>
        <v>14885.3</v>
      </c>
      <c r="G473" s="36">
        <f t="shared" si="699"/>
        <v>0</v>
      </c>
      <c r="H473" s="36">
        <f t="shared" si="699"/>
        <v>14885.3</v>
      </c>
      <c r="I473" s="36">
        <f t="shared" si="699"/>
        <v>0</v>
      </c>
      <c r="J473" s="36">
        <f t="shared" si="699"/>
        <v>0</v>
      </c>
      <c r="K473" s="36">
        <f t="shared" si="699"/>
        <v>14885.3</v>
      </c>
      <c r="L473" s="36">
        <f t="shared" si="699"/>
        <v>0</v>
      </c>
      <c r="M473" s="36">
        <f t="shared" si="699"/>
        <v>1353.27134</v>
      </c>
      <c r="N473" s="36">
        <f t="shared" si="699"/>
        <v>16238.571339999999</v>
      </c>
      <c r="O473" s="36">
        <f t="shared" si="699"/>
        <v>0</v>
      </c>
      <c r="P473" s="253">
        <f t="shared" si="699"/>
        <v>16238.571339999999</v>
      </c>
      <c r="Q473" s="36">
        <f t="shared" si="699"/>
        <v>14191.1</v>
      </c>
      <c r="R473" s="36">
        <f t="shared" si="699"/>
        <v>0</v>
      </c>
      <c r="S473" s="36">
        <f t="shared" si="699"/>
        <v>14191.1</v>
      </c>
      <c r="T473" s="36">
        <f t="shared" si="699"/>
        <v>0</v>
      </c>
      <c r="U473" s="36">
        <f t="shared" si="699"/>
        <v>14191.1</v>
      </c>
      <c r="V473" s="36">
        <f t="shared" si="699"/>
        <v>0</v>
      </c>
      <c r="W473" s="36">
        <f t="shared" si="699"/>
        <v>14191.1</v>
      </c>
      <c r="X473" s="36">
        <f t="shared" si="699"/>
        <v>14191.1</v>
      </c>
      <c r="Y473" s="36">
        <f t="shared" si="699"/>
        <v>0</v>
      </c>
      <c r="Z473" s="36">
        <f t="shared" si="699"/>
        <v>14191.1</v>
      </c>
      <c r="AA473" s="36">
        <f t="shared" si="699"/>
        <v>0</v>
      </c>
      <c r="AB473" s="36">
        <f t="shared" si="699"/>
        <v>14191.1</v>
      </c>
      <c r="AC473" s="36">
        <f t="shared" si="700"/>
        <v>0</v>
      </c>
      <c r="AD473" s="36">
        <f t="shared" si="700"/>
        <v>14191.1</v>
      </c>
    </row>
    <row r="474" spans="1:30" ht="31.5" outlineLevel="4" x14ac:dyDescent="0.2">
      <c r="A474" s="22" t="s">
        <v>354</v>
      </c>
      <c r="B474" s="22" t="s">
        <v>396</v>
      </c>
      <c r="C474" s="22" t="s">
        <v>54</v>
      </c>
      <c r="D474" s="22"/>
      <c r="E474" s="40" t="s">
        <v>55</v>
      </c>
      <c r="F474" s="36">
        <f t="shared" si="699"/>
        <v>14885.3</v>
      </c>
      <c r="G474" s="36">
        <f t="shared" si="699"/>
        <v>0</v>
      </c>
      <c r="H474" s="36">
        <f t="shared" si="699"/>
        <v>14885.3</v>
      </c>
      <c r="I474" s="36">
        <f t="shared" si="699"/>
        <v>0</v>
      </c>
      <c r="J474" s="36">
        <f t="shared" si="699"/>
        <v>0</v>
      </c>
      <c r="K474" s="36">
        <f t="shared" si="699"/>
        <v>14885.3</v>
      </c>
      <c r="L474" s="36">
        <f t="shared" si="699"/>
        <v>0</v>
      </c>
      <c r="M474" s="36">
        <f t="shared" si="699"/>
        <v>1353.27134</v>
      </c>
      <c r="N474" s="36">
        <f t="shared" si="699"/>
        <v>16238.571339999999</v>
      </c>
      <c r="O474" s="36">
        <f t="shared" si="699"/>
        <v>0</v>
      </c>
      <c r="P474" s="253">
        <f t="shared" si="699"/>
        <v>16238.571339999999</v>
      </c>
      <c r="Q474" s="36">
        <f t="shared" si="699"/>
        <v>14191.1</v>
      </c>
      <c r="R474" s="36">
        <f t="shared" si="699"/>
        <v>0</v>
      </c>
      <c r="S474" s="36">
        <f t="shared" si="699"/>
        <v>14191.1</v>
      </c>
      <c r="T474" s="36">
        <f t="shared" si="699"/>
        <v>0</v>
      </c>
      <c r="U474" s="36">
        <f t="shared" si="699"/>
        <v>14191.1</v>
      </c>
      <c r="V474" s="36">
        <f t="shared" si="699"/>
        <v>0</v>
      </c>
      <c r="W474" s="36">
        <f t="shared" si="699"/>
        <v>14191.1</v>
      </c>
      <c r="X474" s="36">
        <f t="shared" si="699"/>
        <v>14191.1</v>
      </c>
      <c r="Y474" s="36">
        <f t="shared" si="699"/>
        <v>0</v>
      </c>
      <c r="Z474" s="36">
        <f t="shared" si="699"/>
        <v>14191.1</v>
      </c>
      <c r="AA474" s="36">
        <f t="shared" si="699"/>
        <v>0</v>
      </c>
      <c r="AB474" s="36">
        <f t="shared" si="699"/>
        <v>14191.1</v>
      </c>
      <c r="AC474" s="36">
        <f t="shared" si="700"/>
        <v>0</v>
      </c>
      <c r="AD474" s="36">
        <f t="shared" si="700"/>
        <v>14191.1</v>
      </c>
    </row>
    <row r="475" spans="1:30" ht="15.75" outlineLevel="5" x14ac:dyDescent="0.2">
      <c r="A475" s="22" t="s">
        <v>354</v>
      </c>
      <c r="B475" s="22" t="s">
        <v>396</v>
      </c>
      <c r="C475" s="22" t="s">
        <v>162</v>
      </c>
      <c r="D475" s="22"/>
      <c r="E475" s="40" t="s">
        <v>163</v>
      </c>
      <c r="F475" s="36">
        <f t="shared" si="699"/>
        <v>14885.3</v>
      </c>
      <c r="G475" s="36">
        <f t="shared" si="699"/>
        <v>0</v>
      </c>
      <c r="H475" s="36">
        <f t="shared" si="699"/>
        <v>14885.3</v>
      </c>
      <c r="I475" s="36">
        <f t="shared" si="699"/>
        <v>0</v>
      </c>
      <c r="J475" s="36">
        <f t="shared" si="699"/>
        <v>0</v>
      </c>
      <c r="K475" s="36">
        <f t="shared" si="699"/>
        <v>14885.3</v>
      </c>
      <c r="L475" s="36">
        <f t="shared" si="699"/>
        <v>0</v>
      </c>
      <c r="M475" s="36">
        <f t="shared" si="699"/>
        <v>1353.27134</v>
      </c>
      <c r="N475" s="36">
        <f t="shared" si="699"/>
        <v>16238.571339999999</v>
      </c>
      <c r="O475" s="36">
        <f t="shared" si="699"/>
        <v>0</v>
      </c>
      <c r="P475" s="253">
        <f t="shared" si="699"/>
        <v>16238.571339999999</v>
      </c>
      <c r="Q475" s="36">
        <f t="shared" si="699"/>
        <v>14191.1</v>
      </c>
      <c r="R475" s="36">
        <f t="shared" si="699"/>
        <v>0</v>
      </c>
      <c r="S475" s="36">
        <f t="shared" si="699"/>
        <v>14191.1</v>
      </c>
      <c r="T475" s="36">
        <f t="shared" si="699"/>
        <v>0</v>
      </c>
      <c r="U475" s="36">
        <f t="shared" si="699"/>
        <v>14191.1</v>
      </c>
      <c r="V475" s="36">
        <f t="shared" si="699"/>
        <v>0</v>
      </c>
      <c r="W475" s="36">
        <f t="shared" si="699"/>
        <v>14191.1</v>
      </c>
      <c r="X475" s="36">
        <f t="shared" si="699"/>
        <v>14191.1</v>
      </c>
      <c r="Y475" s="36">
        <f t="shared" si="699"/>
        <v>0</v>
      </c>
      <c r="Z475" s="36">
        <f t="shared" si="699"/>
        <v>14191.1</v>
      </c>
      <c r="AA475" s="36">
        <f t="shared" si="699"/>
        <v>0</v>
      </c>
      <c r="AB475" s="36">
        <f t="shared" si="699"/>
        <v>14191.1</v>
      </c>
      <c r="AC475" s="36">
        <f t="shared" si="700"/>
        <v>0</v>
      </c>
      <c r="AD475" s="36">
        <f t="shared" si="700"/>
        <v>14191.1</v>
      </c>
    </row>
    <row r="476" spans="1:30" ht="15.75" outlineLevel="7" x14ac:dyDescent="0.2">
      <c r="A476" s="41" t="s">
        <v>354</v>
      </c>
      <c r="B476" s="41" t="s">
        <v>396</v>
      </c>
      <c r="C476" s="41" t="s">
        <v>162</v>
      </c>
      <c r="D476" s="41" t="s">
        <v>41</v>
      </c>
      <c r="E476" s="42" t="s">
        <v>42</v>
      </c>
      <c r="F476" s="32">
        <v>14885.3</v>
      </c>
      <c r="G476" s="32"/>
      <c r="H476" s="32">
        <f>SUM(F476:G476)</f>
        <v>14885.3</v>
      </c>
      <c r="I476" s="32"/>
      <c r="J476" s="32"/>
      <c r="K476" s="32">
        <f>SUM(H476:J476)</f>
        <v>14885.3</v>
      </c>
      <c r="L476" s="32"/>
      <c r="M476" s="32">
        <v>1353.27134</v>
      </c>
      <c r="N476" s="32">
        <f>SUM(K476:M476)</f>
        <v>16238.571339999999</v>
      </c>
      <c r="O476" s="32"/>
      <c r="P476" s="252">
        <f>SUM(N476:O476)</f>
        <v>16238.571339999999</v>
      </c>
      <c r="Q476" s="34">
        <v>14191.1</v>
      </c>
      <c r="R476" s="32"/>
      <c r="S476" s="32">
        <f>SUM(Q476:R476)</f>
        <v>14191.1</v>
      </c>
      <c r="T476" s="32"/>
      <c r="U476" s="32">
        <f>SUM(S476:T476)</f>
        <v>14191.1</v>
      </c>
      <c r="V476" s="32"/>
      <c r="W476" s="32">
        <f>SUM(U476:V476)</f>
        <v>14191.1</v>
      </c>
      <c r="X476" s="34">
        <v>14191.1</v>
      </c>
      <c r="Y476" s="32"/>
      <c r="Z476" s="32">
        <f>SUM(X476:Y476)</f>
        <v>14191.1</v>
      </c>
      <c r="AA476" s="32"/>
      <c r="AB476" s="32">
        <f>SUM(Z476:AA476)</f>
        <v>14191.1</v>
      </c>
      <c r="AC476" s="32"/>
      <c r="AD476" s="32">
        <f>SUM(AB476:AC476)</f>
        <v>14191.1</v>
      </c>
    </row>
    <row r="477" spans="1:30" ht="15.75" outlineLevel="7" x14ac:dyDescent="0.2">
      <c r="A477" s="22" t="s">
        <v>354</v>
      </c>
      <c r="B477" s="22" t="s">
        <v>398</v>
      </c>
      <c r="C477" s="22"/>
      <c r="D477" s="22"/>
      <c r="E477" s="40" t="s">
        <v>399</v>
      </c>
      <c r="F477" s="36">
        <f>F484+F478</f>
        <v>7251.1</v>
      </c>
      <c r="G477" s="36">
        <f t="shared" ref="G477:AB477" si="701">G484+G478</f>
        <v>0</v>
      </c>
      <c r="H477" s="36">
        <f t="shared" si="701"/>
        <v>7251.1</v>
      </c>
      <c r="I477" s="36">
        <f t="shared" si="701"/>
        <v>0</v>
      </c>
      <c r="J477" s="36">
        <f t="shared" si="701"/>
        <v>0</v>
      </c>
      <c r="K477" s="36">
        <f t="shared" si="701"/>
        <v>7251.1</v>
      </c>
      <c r="L477" s="36">
        <f t="shared" si="701"/>
        <v>0</v>
      </c>
      <c r="M477" s="36">
        <f t="shared" si="701"/>
        <v>3561.5260000000003</v>
      </c>
      <c r="N477" s="36">
        <f t="shared" si="701"/>
        <v>10812.626</v>
      </c>
      <c r="O477" s="36">
        <f t="shared" ref="O477:P477" si="702">O484+O478</f>
        <v>0</v>
      </c>
      <c r="P477" s="253">
        <f t="shared" si="702"/>
        <v>10812.626</v>
      </c>
      <c r="Q477" s="36">
        <f t="shared" si="701"/>
        <v>150</v>
      </c>
      <c r="R477" s="36">
        <f t="shared" si="701"/>
        <v>0</v>
      </c>
      <c r="S477" s="36">
        <f t="shared" si="701"/>
        <v>150</v>
      </c>
      <c r="T477" s="36">
        <f t="shared" si="701"/>
        <v>0</v>
      </c>
      <c r="U477" s="36">
        <f t="shared" si="701"/>
        <v>150</v>
      </c>
      <c r="V477" s="36">
        <f t="shared" ref="V477:W477" si="703">V484+V478</f>
        <v>0</v>
      </c>
      <c r="W477" s="36">
        <f t="shared" si="703"/>
        <v>150</v>
      </c>
      <c r="X477" s="36">
        <f t="shared" si="701"/>
        <v>150</v>
      </c>
      <c r="Y477" s="36">
        <f t="shared" si="701"/>
        <v>0</v>
      </c>
      <c r="Z477" s="36">
        <f t="shared" si="701"/>
        <v>150</v>
      </c>
      <c r="AA477" s="36">
        <f t="shared" si="701"/>
        <v>0</v>
      </c>
      <c r="AB477" s="36">
        <f t="shared" si="701"/>
        <v>150</v>
      </c>
      <c r="AC477" s="36">
        <f t="shared" ref="AC477:AD477" si="704">AC484+AC478</f>
        <v>0</v>
      </c>
      <c r="AD477" s="36">
        <f t="shared" si="704"/>
        <v>150</v>
      </c>
    </row>
    <row r="478" spans="1:30" ht="15.75" outlineLevel="7" x14ac:dyDescent="0.2">
      <c r="A478" s="22" t="s">
        <v>354</v>
      </c>
      <c r="B478" s="22" t="s">
        <v>425</v>
      </c>
      <c r="C478" s="22"/>
      <c r="D478" s="22"/>
      <c r="E478" s="40" t="s">
        <v>426</v>
      </c>
      <c r="F478" s="36">
        <f>F479</f>
        <v>7101.1</v>
      </c>
      <c r="G478" s="36">
        <f t="shared" ref="G478:P478" si="705">G479</f>
        <v>0</v>
      </c>
      <c r="H478" s="36">
        <f t="shared" si="705"/>
        <v>7101.1</v>
      </c>
      <c r="I478" s="36">
        <f t="shared" si="705"/>
        <v>0</v>
      </c>
      <c r="J478" s="36">
        <f t="shared" si="705"/>
        <v>0</v>
      </c>
      <c r="K478" s="36">
        <f t="shared" si="705"/>
        <v>7101.1</v>
      </c>
      <c r="L478" s="36">
        <f t="shared" si="705"/>
        <v>0</v>
      </c>
      <c r="M478" s="36">
        <f t="shared" si="705"/>
        <v>3561.5260000000003</v>
      </c>
      <c r="N478" s="36">
        <f t="shared" si="705"/>
        <v>10662.626</v>
      </c>
      <c r="O478" s="36">
        <f t="shared" si="705"/>
        <v>0</v>
      </c>
      <c r="P478" s="253">
        <f t="shared" si="705"/>
        <v>10662.626</v>
      </c>
      <c r="Q478" s="36"/>
      <c r="R478" s="36">
        <f t="shared" ref="R478:V478" si="706">R479</f>
        <v>0</v>
      </c>
      <c r="S478" s="36"/>
      <c r="T478" s="36">
        <f t="shared" si="706"/>
        <v>0</v>
      </c>
      <c r="U478" s="36"/>
      <c r="V478" s="36">
        <f t="shared" si="706"/>
        <v>0</v>
      </c>
      <c r="W478" s="36"/>
      <c r="X478" s="36"/>
      <c r="Y478" s="36">
        <f t="shared" ref="Y478:AC478" si="707">Y479</f>
        <v>0</v>
      </c>
      <c r="Z478" s="36"/>
      <c r="AA478" s="36">
        <f t="shared" si="707"/>
        <v>0</v>
      </c>
      <c r="AB478" s="36"/>
      <c r="AC478" s="36">
        <f t="shared" si="707"/>
        <v>0</v>
      </c>
      <c r="AD478" s="36"/>
    </row>
    <row r="479" spans="1:30" ht="31.5" outlineLevel="7" x14ac:dyDescent="0.2">
      <c r="A479" s="22" t="s">
        <v>354</v>
      </c>
      <c r="B479" s="22" t="s">
        <v>425</v>
      </c>
      <c r="C479" s="22" t="s">
        <v>111</v>
      </c>
      <c r="D479" s="22"/>
      <c r="E479" s="40" t="s">
        <v>636</v>
      </c>
      <c r="F479" s="36">
        <f>F482</f>
        <v>7101.1</v>
      </c>
      <c r="G479" s="36">
        <f t="shared" ref="G479:N479" si="708">G482</f>
        <v>0</v>
      </c>
      <c r="H479" s="36">
        <f t="shared" si="708"/>
        <v>7101.1</v>
      </c>
      <c r="I479" s="36">
        <f t="shared" si="708"/>
        <v>0</v>
      </c>
      <c r="J479" s="36">
        <f t="shared" si="708"/>
        <v>0</v>
      </c>
      <c r="K479" s="36">
        <f t="shared" si="708"/>
        <v>7101.1</v>
      </c>
      <c r="L479" s="36">
        <f t="shared" si="708"/>
        <v>0</v>
      </c>
      <c r="M479" s="36">
        <f t="shared" si="708"/>
        <v>3561.5260000000003</v>
      </c>
      <c r="N479" s="36">
        <f t="shared" si="708"/>
        <v>10662.626</v>
      </c>
      <c r="O479" s="36">
        <f t="shared" ref="O479:P479" si="709">O482</f>
        <v>0</v>
      </c>
      <c r="P479" s="253">
        <f t="shared" si="709"/>
        <v>10662.626</v>
      </c>
      <c r="Q479" s="36"/>
      <c r="R479" s="36">
        <f t="shared" ref="R479:T479" si="710">R482</f>
        <v>0</v>
      </c>
      <c r="S479" s="36"/>
      <c r="T479" s="36">
        <f t="shared" si="710"/>
        <v>0</v>
      </c>
      <c r="U479" s="36"/>
      <c r="V479" s="36">
        <f t="shared" ref="V479" si="711">V482</f>
        <v>0</v>
      </c>
      <c r="W479" s="36"/>
      <c r="X479" s="36"/>
      <c r="Y479" s="36">
        <f t="shared" ref="Y479:AA479" si="712">Y482</f>
        <v>0</v>
      </c>
      <c r="Z479" s="36"/>
      <c r="AA479" s="36">
        <f t="shared" si="712"/>
        <v>0</v>
      </c>
      <c r="AB479" s="36"/>
      <c r="AC479" s="36">
        <f t="shared" ref="AC479" si="713">AC482</f>
        <v>0</v>
      </c>
      <c r="AD479" s="36"/>
    </row>
    <row r="480" spans="1:30" ht="15.75" outlineLevel="7" x14ac:dyDescent="0.2">
      <c r="A480" s="22" t="s">
        <v>354</v>
      </c>
      <c r="B480" s="22" t="s">
        <v>425</v>
      </c>
      <c r="C480" s="26" t="s">
        <v>164</v>
      </c>
      <c r="D480" s="26"/>
      <c r="E480" s="27" t="s">
        <v>682</v>
      </c>
      <c r="F480" s="36">
        <f>F481</f>
        <v>7101.1</v>
      </c>
      <c r="G480" s="36">
        <f t="shared" ref="G480:P481" si="714">G481</f>
        <v>0</v>
      </c>
      <c r="H480" s="36">
        <f t="shared" si="714"/>
        <v>7101.1</v>
      </c>
      <c r="I480" s="36">
        <f t="shared" si="714"/>
        <v>0</v>
      </c>
      <c r="J480" s="36">
        <f t="shared" si="714"/>
        <v>0</v>
      </c>
      <c r="K480" s="36">
        <f t="shared" si="714"/>
        <v>7101.1</v>
      </c>
      <c r="L480" s="36">
        <f t="shared" si="714"/>
        <v>0</v>
      </c>
      <c r="M480" s="36">
        <f t="shared" si="714"/>
        <v>3561.5260000000003</v>
      </c>
      <c r="N480" s="36">
        <f t="shared" si="714"/>
        <v>10662.626</v>
      </c>
      <c r="O480" s="36">
        <f t="shared" si="714"/>
        <v>0</v>
      </c>
      <c r="P480" s="253">
        <f t="shared" si="714"/>
        <v>10662.626</v>
      </c>
      <c r="Q480" s="36"/>
      <c r="R480" s="36">
        <f t="shared" ref="R480:V481" si="715">R481</f>
        <v>0</v>
      </c>
      <c r="S480" s="36"/>
      <c r="T480" s="36">
        <f t="shared" si="715"/>
        <v>0</v>
      </c>
      <c r="U480" s="36"/>
      <c r="V480" s="36">
        <f t="shared" si="715"/>
        <v>0</v>
      </c>
      <c r="W480" s="36"/>
      <c r="X480" s="36"/>
      <c r="Y480" s="36">
        <f t="shared" ref="Y480:AC481" si="716">Y481</f>
        <v>0</v>
      </c>
      <c r="Z480" s="36"/>
      <c r="AA480" s="36">
        <f t="shared" si="716"/>
        <v>0</v>
      </c>
      <c r="AB480" s="36"/>
      <c r="AC480" s="36">
        <f t="shared" si="716"/>
        <v>0</v>
      </c>
      <c r="AD480" s="36"/>
    </row>
    <row r="481" spans="1:30" ht="15.75" outlineLevel="7" x14ac:dyDescent="0.2">
      <c r="A481" s="22" t="s">
        <v>354</v>
      </c>
      <c r="B481" s="22" t="s">
        <v>425</v>
      </c>
      <c r="C481" s="26" t="s">
        <v>165</v>
      </c>
      <c r="D481" s="26"/>
      <c r="E481" s="27" t="s">
        <v>317</v>
      </c>
      <c r="F481" s="36">
        <f>F482</f>
        <v>7101.1</v>
      </c>
      <c r="G481" s="36">
        <f t="shared" si="714"/>
        <v>0</v>
      </c>
      <c r="H481" s="36">
        <f t="shared" si="714"/>
        <v>7101.1</v>
      </c>
      <c r="I481" s="36">
        <f t="shared" si="714"/>
        <v>0</v>
      </c>
      <c r="J481" s="36">
        <f t="shared" si="714"/>
        <v>0</v>
      </c>
      <c r="K481" s="36">
        <f t="shared" si="714"/>
        <v>7101.1</v>
      </c>
      <c r="L481" s="36">
        <f t="shared" si="714"/>
        <v>0</v>
      </c>
      <c r="M481" s="36">
        <f t="shared" si="714"/>
        <v>3561.5260000000003</v>
      </c>
      <c r="N481" s="36">
        <f t="shared" si="714"/>
        <v>10662.626</v>
      </c>
      <c r="O481" s="36">
        <f t="shared" si="714"/>
        <v>0</v>
      </c>
      <c r="P481" s="253">
        <f t="shared" si="714"/>
        <v>10662.626</v>
      </c>
      <c r="Q481" s="36"/>
      <c r="R481" s="36">
        <f t="shared" si="715"/>
        <v>0</v>
      </c>
      <c r="S481" s="36"/>
      <c r="T481" s="36">
        <f t="shared" si="715"/>
        <v>0</v>
      </c>
      <c r="U481" s="36"/>
      <c r="V481" s="36">
        <f t="shared" si="715"/>
        <v>0</v>
      </c>
      <c r="W481" s="36"/>
      <c r="X481" s="36"/>
      <c r="Y481" s="36">
        <f t="shared" si="716"/>
        <v>0</v>
      </c>
      <c r="Z481" s="36"/>
      <c r="AA481" s="36">
        <f t="shared" si="716"/>
        <v>0</v>
      </c>
      <c r="AB481" s="36"/>
      <c r="AC481" s="36">
        <f t="shared" si="716"/>
        <v>0</v>
      </c>
      <c r="AD481" s="36"/>
    </row>
    <row r="482" spans="1:30" s="82" customFormat="1" ht="15.75" outlineLevel="7" x14ac:dyDescent="0.2">
      <c r="A482" s="22" t="s">
        <v>354</v>
      </c>
      <c r="B482" s="22" t="s">
        <v>425</v>
      </c>
      <c r="C482" s="22" t="s">
        <v>440</v>
      </c>
      <c r="D482" s="22"/>
      <c r="E482" s="40" t="s">
        <v>439</v>
      </c>
      <c r="F482" s="28">
        <f t="shared" ref="F482:AC482" si="717">F483</f>
        <v>7101.1</v>
      </c>
      <c r="G482" s="28">
        <f t="shared" si="717"/>
        <v>0</v>
      </c>
      <c r="H482" s="28">
        <f t="shared" si="717"/>
        <v>7101.1</v>
      </c>
      <c r="I482" s="28">
        <f t="shared" si="717"/>
        <v>0</v>
      </c>
      <c r="J482" s="28">
        <f t="shared" si="717"/>
        <v>0</v>
      </c>
      <c r="K482" s="28">
        <f t="shared" si="717"/>
        <v>7101.1</v>
      </c>
      <c r="L482" s="28">
        <f t="shared" si="717"/>
        <v>0</v>
      </c>
      <c r="M482" s="28">
        <f t="shared" si="717"/>
        <v>3561.5260000000003</v>
      </c>
      <c r="N482" s="28">
        <f t="shared" si="717"/>
        <v>10662.626</v>
      </c>
      <c r="O482" s="28">
        <f t="shared" si="717"/>
        <v>0</v>
      </c>
      <c r="P482" s="251">
        <f t="shared" si="717"/>
        <v>10662.626</v>
      </c>
      <c r="Q482" s="28"/>
      <c r="R482" s="28">
        <f t="shared" si="717"/>
        <v>0</v>
      </c>
      <c r="S482" s="28"/>
      <c r="T482" s="28">
        <f t="shared" si="717"/>
        <v>0</v>
      </c>
      <c r="U482" s="28"/>
      <c r="V482" s="28">
        <f t="shared" si="717"/>
        <v>0</v>
      </c>
      <c r="W482" s="28"/>
      <c r="X482" s="28"/>
      <c r="Y482" s="28">
        <f t="shared" si="717"/>
        <v>0</v>
      </c>
      <c r="Z482" s="28"/>
      <c r="AA482" s="28">
        <f t="shared" si="717"/>
        <v>0</v>
      </c>
      <c r="AB482" s="28"/>
      <c r="AC482" s="28">
        <f t="shared" si="717"/>
        <v>0</v>
      </c>
      <c r="AD482" s="28"/>
    </row>
    <row r="483" spans="1:30" ht="15.75" outlineLevel="7" x14ac:dyDescent="0.2">
      <c r="A483" s="41" t="s">
        <v>354</v>
      </c>
      <c r="B483" s="41" t="s">
        <v>425</v>
      </c>
      <c r="C483" s="41" t="s">
        <v>440</v>
      </c>
      <c r="D483" s="41" t="s">
        <v>41</v>
      </c>
      <c r="E483" s="42" t="s">
        <v>42</v>
      </c>
      <c r="F483" s="36">
        <v>7101.1</v>
      </c>
      <c r="G483" s="32"/>
      <c r="H483" s="32">
        <f>SUM(F483:G483)</f>
        <v>7101.1</v>
      </c>
      <c r="I483" s="32"/>
      <c r="J483" s="32"/>
      <c r="K483" s="32">
        <f>SUM(H483:J483)</f>
        <v>7101.1</v>
      </c>
      <c r="L483" s="32"/>
      <c r="M483" s="32">
        <f>967.842+2593.684</f>
        <v>3561.5260000000003</v>
      </c>
      <c r="N483" s="32">
        <f>SUM(K483:M483)</f>
        <v>10662.626</v>
      </c>
      <c r="O483" s="32"/>
      <c r="P483" s="252">
        <f>SUM(N483:O483)</f>
        <v>10662.626</v>
      </c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</row>
    <row r="484" spans="1:30" ht="15.75" outlineLevel="1" x14ac:dyDescent="0.2">
      <c r="A484" s="22" t="s">
        <v>354</v>
      </c>
      <c r="B484" s="22" t="s">
        <v>400</v>
      </c>
      <c r="C484" s="22"/>
      <c r="D484" s="22"/>
      <c r="E484" s="40" t="s">
        <v>401</v>
      </c>
      <c r="F484" s="36">
        <f t="shared" ref="F484:AC488" si="718">F485</f>
        <v>150</v>
      </c>
      <c r="G484" s="36">
        <f t="shared" si="718"/>
        <v>0</v>
      </c>
      <c r="H484" s="36">
        <f t="shared" si="718"/>
        <v>150</v>
      </c>
      <c r="I484" s="36">
        <f t="shared" si="718"/>
        <v>0</v>
      </c>
      <c r="J484" s="36">
        <f t="shared" si="718"/>
        <v>0</v>
      </c>
      <c r="K484" s="36">
        <f t="shared" si="718"/>
        <v>150</v>
      </c>
      <c r="L484" s="36">
        <f t="shared" si="718"/>
        <v>0</v>
      </c>
      <c r="M484" s="36">
        <f t="shared" si="718"/>
        <v>0</v>
      </c>
      <c r="N484" s="36">
        <f t="shared" si="718"/>
        <v>150</v>
      </c>
      <c r="O484" s="36">
        <f t="shared" si="718"/>
        <v>0</v>
      </c>
      <c r="P484" s="253">
        <f t="shared" si="718"/>
        <v>150</v>
      </c>
      <c r="Q484" s="36">
        <f t="shared" si="718"/>
        <v>150</v>
      </c>
      <c r="R484" s="36">
        <f t="shared" si="718"/>
        <v>0</v>
      </c>
      <c r="S484" s="36">
        <f t="shared" si="718"/>
        <v>150</v>
      </c>
      <c r="T484" s="36">
        <f t="shared" si="718"/>
        <v>0</v>
      </c>
      <c r="U484" s="36">
        <f t="shared" si="718"/>
        <v>150</v>
      </c>
      <c r="V484" s="36">
        <f t="shared" si="718"/>
        <v>0</v>
      </c>
      <c r="W484" s="36">
        <f t="shared" si="718"/>
        <v>150</v>
      </c>
      <c r="X484" s="36">
        <f t="shared" si="718"/>
        <v>150</v>
      </c>
      <c r="Y484" s="36">
        <f t="shared" si="718"/>
        <v>0</v>
      </c>
      <c r="Z484" s="36">
        <f t="shared" si="718"/>
        <v>150</v>
      </c>
      <c r="AA484" s="36">
        <f t="shared" si="718"/>
        <v>0</v>
      </c>
      <c r="AB484" s="36">
        <f t="shared" si="718"/>
        <v>150</v>
      </c>
      <c r="AC484" s="36">
        <f t="shared" si="718"/>
        <v>0</v>
      </c>
      <c r="AD484" s="36">
        <f t="shared" ref="AC484:AD488" si="719">AD485</f>
        <v>150</v>
      </c>
    </row>
    <row r="485" spans="1:30" ht="31.5" outlineLevel="2" x14ac:dyDescent="0.2">
      <c r="A485" s="22" t="s">
        <v>354</v>
      </c>
      <c r="B485" s="22" t="s">
        <v>400</v>
      </c>
      <c r="C485" s="22" t="s">
        <v>111</v>
      </c>
      <c r="D485" s="22"/>
      <c r="E485" s="40" t="s">
        <v>636</v>
      </c>
      <c r="F485" s="36">
        <f t="shared" si="718"/>
        <v>150</v>
      </c>
      <c r="G485" s="36">
        <f t="shared" si="718"/>
        <v>0</v>
      </c>
      <c r="H485" s="36">
        <f t="shared" si="718"/>
        <v>150</v>
      </c>
      <c r="I485" s="36">
        <f t="shared" si="718"/>
        <v>0</v>
      </c>
      <c r="J485" s="36">
        <f t="shared" si="718"/>
        <v>0</v>
      </c>
      <c r="K485" s="36">
        <f t="shared" si="718"/>
        <v>150</v>
      </c>
      <c r="L485" s="36">
        <f t="shared" si="718"/>
        <v>0</v>
      </c>
      <c r="M485" s="36">
        <f t="shared" si="718"/>
        <v>0</v>
      </c>
      <c r="N485" s="36">
        <f t="shared" si="718"/>
        <v>150</v>
      </c>
      <c r="O485" s="36">
        <f t="shared" si="718"/>
        <v>0</v>
      </c>
      <c r="P485" s="253">
        <f t="shared" si="718"/>
        <v>150</v>
      </c>
      <c r="Q485" s="36">
        <f t="shared" si="718"/>
        <v>150</v>
      </c>
      <c r="R485" s="36">
        <f t="shared" si="718"/>
        <v>0</v>
      </c>
      <c r="S485" s="36">
        <f t="shared" si="718"/>
        <v>150</v>
      </c>
      <c r="T485" s="36">
        <f t="shared" si="718"/>
        <v>0</v>
      </c>
      <c r="U485" s="36">
        <f t="shared" si="718"/>
        <v>150</v>
      </c>
      <c r="V485" s="36">
        <f t="shared" si="718"/>
        <v>0</v>
      </c>
      <c r="W485" s="36">
        <f t="shared" si="718"/>
        <v>150</v>
      </c>
      <c r="X485" s="36">
        <f t="shared" si="718"/>
        <v>150</v>
      </c>
      <c r="Y485" s="36">
        <f t="shared" si="718"/>
        <v>0</v>
      </c>
      <c r="Z485" s="36">
        <f t="shared" si="718"/>
        <v>150</v>
      </c>
      <c r="AA485" s="36">
        <f t="shared" si="718"/>
        <v>0</v>
      </c>
      <c r="AB485" s="36">
        <f t="shared" si="718"/>
        <v>150</v>
      </c>
      <c r="AC485" s="36">
        <f t="shared" si="719"/>
        <v>0</v>
      </c>
      <c r="AD485" s="36">
        <f t="shared" si="719"/>
        <v>150</v>
      </c>
    </row>
    <row r="486" spans="1:30" ht="15.75" outlineLevel="3" x14ac:dyDescent="0.2">
      <c r="A486" s="22" t="s">
        <v>354</v>
      </c>
      <c r="B486" s="22" t="s">
        <v>400</v>
      </c>
      <c r="C486" s="22" t="s">
        <v>164</v>
      </c>
      <c r="D486" s="22"/>
      <c r="E486" s="40" t="s">
        <v>693</v>
      </c>
      <c r="F486" s="36">
        <f t="shared" si="718"/>
        <v>150</v>
      </c>
      <c r="G486" s="36">
        <f t="shared" si="718"/>
        <v>0</v>
      </c>
      <c r="H486" s="36">
        <f t="shared" si="718"/>
        <v>150</v>
      </c>
      <c r="I486" s="36">
        <f t="shared" si="718"/>
        <v>0</v>
      </c>
      <c r="J486" s="36">
        <f t="shared" si="718"/>
        <v>0</v>
      </c>
      <c r="K486" s="36">
        <f t="shared" si="718"/>
        <v>150</v>
      </c>
      <c r="L486" s="36">
        <f t="shared" si="718"/>
        <v>0</v>
      </c>
      <c r="M486" s="36">
        <f t="shared" si="718"/>
        <v>0</v>
      </c>
      <c r="N486" s="36">
        <f t="shared" si="718"/>
        <v>150</v>
      </c>
      <c r="O486" s="36">
        <f t="shared" si="718"/>
        <v>0</v>
      </c>
      <c r="P486" s="253">
        <f t="shared" si="718"/>
        <v>150</v>
      </c>
      <c r="Q486" s="36">
        <f t="shared" si="718"/>
        <v>150</v>
      </c>
      <c r="R486" s="36">
        <f t="shared" si="718"/>
        <v>0</v>
      </c>
      <c r="S486" s="36">
        <f t="shared" si="718"/>
        <v>150</v>
      </c>
      <c r="T486" s="36">
        <f t="shared" si="718"/>
        <v>0</v>
      </c>
      <c r="U486" s="36">
        <f t="shared" si="718"/>
        <v>150</v>
      </c>
      <c r="V486" s="36">
        <f t="shared" si="718"/>
        <v>0</v>
      </c>
      <c r="W486" s="36">
        <f t="shared" si="718"/>
        <v>150</v>
      </c>
      <c r="X486" s="36">
        <f t="shared" si="718"/>
        <v>150</v>
      </c>
      <c r="Y486" s="36">
        <f t="shared" si="718"/>
        <v>0</v>
      </c>
      <c r="Z486" s="36">
        <f t="shared" si="718"/>
        <v>150</v>
      </c>
      <c r="AA486" s="36">
        <f t="shared" si="718"/>
        <v>0</v>
      </c>
      <c r="AB486" s="36">
        <f t="shared" si="718"/>
        <v>150</v>
      </c>
      <c r="AC486" s="36">
        <f t="shared" si="719"/>
        <v>0</v>
      </c>
      <c r="AD486" s="36">
        <f t="shared" si="719"/>
        <v>150</v>
      </c>
    </row>
    <row r="487" spans="1:30" ht="15.75" outlineLevel="4" x14ac:dyDescent="0.2">
      <c r="A487" s="22" t="s">
        <v>354</v>
      </c>
      <c r="B487" s="22" t="s">
        <v>400</v>
      </c>
      <c r="C487" s="22" t="s">
        <v>165</v>
      </c>
      <c r="D487" s="22"/>
      <c r="E487" s="40" t="s">
        <v>317</v>
      </c>
      <c r="F487" s="36">
        <f t="shared" si="718"/>
        <v>150</v>
      </c>
      <c r="G487" s="36">
        <f t="shared" si="718"/>
        <v>0</v>
      </c>
      <c r="H487" s="36">
        <f t="shared" si="718"/>
        <v>150</v>
      </c>
      <c r="I487" s="36">
        <f t="shared" si="718"/>
        <v>0</v>
      </c>
      <c r="J487" s="36">
        <f t="shared" si="718"/>
        <v>0</v>
      </c>
      <c r="K487" s="36">
        <f t="shared" si="718"/>
        <v>150</v>
      </c>
      <c r="L487" s="36">
        <f t="shared" si="718"/>
        <v>0</v>
      </c>
      <c r="M487" s="36">
        <f t="shared" si="718"/>
        <v>0</v>
      </c>
      <c r="N487" s="36">
        <f t="shared" si="718"/>
        <v>150</v>
      </c>
      <c r="O487" s="36">
        <f t="shared" si="718"/>
        <v>0</v>
      </c>
      <c r="P487" s="253">
        <f t="shared" si="718"/>
        <v>150</v>
      </c>
      <c r="Q487" s="36">
        <f t="shared" si="718"/>
        <v>150</v>
      </c>
      <c r="R487" s="36">
        <f t="shared" si="718"/>
        <v>0</v>
      </c>
      <c r="S487" s="36">
        <f t="shared" si="718"/>
        <v>150</v>
      </c>
      <c r="T487" s="36">
        <f t="shared" si="718"/>
        <v>0</v>
      </c>
      <c r="U487" s="36">
        <f t="shared" si="718"/>
        <v>150</v>
      </c>
      <c r="V487" s="36">
        <f t="shared" si="718"/>
        <v>0</v>
      </c>
      <c r="W487" s="36">
        <f t="shared" si="718"/>
        <v>150</v>
      </c>
      <c r="X487" s="36">
        <f t="shared" si="718"/>
        <v>150</v>
      </c>
      <c r="Y487" s="36">
        <f t="shared" si="718"/>
        <v>0</v>
      </c>
      <c r="Z487" s="36">
        <f t="shared" si="718"/>
        <v>150</v>
      </c>
      <c r="AA487" s="36">
        <f t="shared" si="718"/>
        <v>0</v>
      </c>
      <c r="AB487" s="36">
        <f t="shared" si="718"/>
        <v>150</v>
      </c>
      <c r="AC487" s="36">
        <f t="shared" si="719"/>
        <v>0</v>
      </c>
      <c r="AD487" s="36">
        <f t="shared" si="719"/>
        <v>150</v>
      </c>
    </row>
    <row r="488" spans="1:30" ht="15.75" outlineLevel="5" x14ac:dyDescent="0.2">
      <c r="A488" s="22" t="s">
        <v>354</v>
      </c>
      <c r="B488" s="22" t="s">
        <v>400</v>
      </c>
      <c r="C488" s="22" t="s">
        <v>166</v>
      </c>
      <c r="D488" s="22"/>
      <c r="E488" s="40" t="s">
        <v>9</v>
      </c>
      <c r="F488" s="36">
        <f t="shared" si="718"/>
        <v>150</v>
      </c>
      <c r="G488" s="36">
        <f t="shared" si="718"/>
        <v>0</v>
      </c>
      <c r="H488" s="36">
        <f t="shared" si="718"/>
        <v>150</v>
      </c>
      <c r="I488" s="36">
        <f t="shared" si="718"/>
        <v>0</v>
      </c>
      <c r="J488" s="36">
        <f t="shared" si="718"/>
        <v>0</v>
      </c>
      <c r="K488" s="36">
        <f t="shared" si="718"/>
        <v>150</v>
      </c>
      <c r="L488" s="36">
        <f t="shared" si="718"/>
        <v>0</v>
      </c>
      <c r="M488" s="36">
        <f t="shared" si="718"/>
        <v>0</v>
      </c>
      <c r="N488" s="36">
        <f t="shared" si="718"/>
        <v>150</v>
      </c>
      <c r="O488" s="36">
        <f t="shared" si="718"/>
        <v>0</v>
      </c>
      <c r="P488" s="253">
        <f t="shared" si="718"/>
        <v>150</v>
      </c>
      <c r="Q488" s="36">
        <f t="shared" si="718"/>
        <v>150</v>
      </c>
      <c r="R488" s="36">
        <f t="shared" si="718"/>
        <v>0</v>
      </c>
      <c r="S488" s="36">
        <f t="shared" si="718"/>
        <v>150</v>
      </c>
      <c r="T488" s="36">
        <f t="shared" si="718"/>
        <v>0</v>
      </c>
      <c r="U488" s="36">
        <f t="shared" si="718"/>
        <v>150</v>
      </c>
      <c r="V488" s="36">
        <f t="shared" si="718"/>
        <v>0</v>
      </c>
      <c r="W488" s="36">
        <f t="shared" si="718"/>
        <v>150</v>
      </c>
      <c r="X488" s="36">
        <f t="shared" si="718"/>
        <v>150</v>
      </c>
      <c r="Y488" s="36">
        <f t="shared" si="718"/>
        <v>0</v>
      </c>
      <c r="Z488" s="36">
        <f t="shared" si="718"/>
        <v>150</v>
      </c>
      <c r="AA488" s="36">
        <f t="shared" si="718"/>
        <v>0</v>
      </c>
      <c r="AB488" s="36">
        <f t="shared" si="718"/>
        <v>150</v>
      </c>
      <c r="AC488" s="36">
        <f t="shared" si="719"/>
        <v>0</v>
      </c>
      <c r="AD488" s="36">
        <f t="shared" si="719"/>
        <v>150</v>
      </c>
    </row>
    <row r="489" spans="1:30" ht="15.75" outlineLevel="7" x14ac:dyDescent="0.2">
      <c r="A489" s="41" t="s">
        <v>354</v>
      </c>
      <c r="B489" s="41" t="s">
        <v>400</v>
      </c>
      <c r="C489" s="41" t="s">
        <v>166</v>
      </c>
      <c r="D489" s="41" t="s">
        <v>6</v>
      </c>
      <c r="E489" s="42" t="s">
        <v>7</v>
      </c>
      <c r="F489" s="32">
        <v>150</v>
      </c>
      <c r="G489" s="32"/>
      <c r="H489" s="32">
        <f>SUM(F489:G489)</f>
        <v>150</v>
      </c>
      <c r="I489" s="32"/>
      <c r="J489" s="32"/>
      <c r="K489" s="32">
        <f>SUM(H489:J489)</f>
        <v>150</v>
      </c>
      <c r="L489" s="32"/>
      <c r="M489" s="32"/>
      <c r="N489" s="32">
        <f>SUM(K489:M489)</f>
        <v>150</v>
      </c>
      <c r="O489" s="32"/>
      <c r="P489" s="252">
        <f>SUM(N489:O489)</f>
        <v>150</v>
      </c>
      <c r="Q489" s="34">
        <v>150</v>
      </c>
      <c r="R489" s="32"/>
      <c r="S489" s="32">
        <f>SUM(Q489:R489)</f>
        <v>150</v>
      </c>
      <c r="T489" s="32"/>
      <c r="U489" s="32">
        <f>SUM(S489:T489)</f>
        <v>150</v>
      </c>
      <c r="V489" s="32"/>
      <c r="W489" s="32">
        <f>SUM(U489:V489)</f>
        <v>150</v>
      </c>
      <c r="X489" s="34">
        <v>150</v>
      </c>
      <c r="Y489" s="32"/>
      <c r="Z489" s="32">
        <f>SUM(X489:Y489)</f>
        <v>150</v>
      </c>
      <c r="AA489" s="32"/>
      <c r="AB489" s="32">
        <f>SUM(Z489:AA489)</f>
        <v>150</v>
      </c>
      <c r="AC489" s="32"/>
      <c r="AD489" s="32">
        <f>SUM(AB489:AC489)</f>
        <v>150</v>
      </c>
    </row>
    <row r="490" spans="1:30" ht="15.75" outlineLevel="7" x14ac:dyDescent="0.2">
      <c r="A490" s="22" t="s">
        <v>354</v>
      </c>
      <c r="B490" s="22" t="s">
        <v>402</v>
      </c>
      <c r="C490" s="41"/>
      <c r="D490" s="41"/>
      <c r="E490" s="85" t="s">
        <v>403</v>
      </c>
      <c r="F490" s="36">
        <f>F491+F517+F503+F497</f>
        <v>72170</v>
      </c>
      <c r="G490" s="36">
        <f t="shared" ref="G490:AB490" si="720">G491+G517+G503+G497</f>
        <v>0</v>
      </c>
      <c r="H490" s="36">
        <f t="shared" si="720"/>
        <v>72170</v>
      </c>
      <c r="I490" s="36">
        <f t="shared" si="720"/>
        <v>900</v>
      </c>
      <c r="J490" s="36">
        <f t="shared" si="720"/>
        <v>9000</v>
      </c>
      <c r="K490" s="36">
        <f t="shared" si="720"/>
        <v>82070</v>
      </c>
      <c r="L490" s="36">
        <f t="shared" si="720"/>
        <v>0</v>
      </c>
      <c r="M490" s="36">
        <f t="shared" si="720"/>
        <v>450</v>
      </c>
      <c r="N490" s="36">
        <f t="shared" si="720"/>
        <v>82520.000000000015</v>
      </c>
      <c r="O490" s="36">
        <f t="shared" ref="O490:P490" si="721">O491+O517+O503+O497</f>
        <v>10670</v>
      </c>
      <c r="P490" s="253">
        <f t="shared" si="721"/>
        <v>93190.000000000015</v>
      </c>
      <c r="Q490" s="36">
        <f t="shared" si="720"/>
        <v>90300</v>
      </c>
      <c r="R490" s="36">
        <f t="shared" si="720"/>
        <v>0</v>
      </c>
      <c r="S490" s="36">
        <f t="shared" si="720"/>
        <v>90300</v>
      </c>
      <c r="T490" s="36">
        <f t="shared" si="720"/>
        <v>0</v>
      </c>
      <c r="U490" s="36">
        <f t="shared" si="720"/>
        <v>90300</v>
      </c>
      <c r="V490" s="36">
        <f t="shared" ref="V490:W490" si="722">V491+V517+V503+V497</f>
        <v>0</v>
      </c>
      <c r="W490" s="36">
        <f t="shared" si="722"/>
        <v>90300</v>
      </c>
      <c r="X490" s="36">
        <f t="shared" si="720"/>
        <v>105165</v>
      </c>
      <c r="Y490" s="36">
        <f t="shared" si="720"/>
        <v>0</v>
      </c>
      <c r="Z490" s="36">
        <f t="shared" si="720"/>
        <v>105165</v>
      </c>
      <c r="AA490" s="36">
        <f t="shared" si="720"/>
        <v>0</v>
      </c>
      <c r="AB490" s="36">
        <f t="shared" si="720"/>
        <v>105165</v>
      </c>
      <c r="AC490" s="36">
        <f t="shared" ref="AC490:AD490" si="723">AC491+AC517+AC503+AC497</f>
        <v>0</v>
      </c>
      <c r="AD490" s="36">
        <f t="shared" si="723"/>
        <v>105165</v>
      </c>
    </row>
    <row r="491" spans="1:30" ht="15.75" outlineLevel="1" x14ac:dyDescent="0.2">
      <c r="A491" s="22" t="s">
        <v>354</v>
      </c>
      <c r="B491" s="22" t="s">
        <v>404</v>
      </c>
      <c r="C491" s="22"/>
      <c r="D491" s="22"/>
      <c r="E491" s="40" t="s">
        <v>405</v>
      </c>
      <c r="F491" s="36">
        <f t="shared" ref="F491:AC495" si="724">F492</f>
        <v>16000</v>
      </c>
      <c r="G491" s="36">
        <f t="shared" si="724"/>
        <v>0</v>
      </c>
      <c r="H491" s="36">
        <f t="shared" si="724"/>
        <v>16000</v>
      </c>
      <c r="I491" s="36">
        <f t="shared" si="724"/>
        <v>0</v>
      </c>
      <c r="J491" s="36">
        <f t="shared" si="724"/>
        <v>0</v>
      </c>
      <c r="K491" s="36">
        <f t="shared" si="724"/>
        <v>16000</v>
      </c>
      <c r="L491" s="36">
        <f t="shared" si="724"/>
        <v>0</v>
      </c>
      <c r="M491" s="36">
        <f t="shared" si="724"/>
        <v>450</v>
      </c>
      <c r="N491" s="36">
        <f t="shared" si="724"/>
        <v>16450</v>
      </c>
      <c r="O491" s="36">
        <f t="shared" si="724"/>
        <v>0</v>
      </c>
      <c r="P491" s="253">
        <f t="shared" si="724"/>
        <v>16450</v>
      </c>
      <c r="Q491" s="36">
        <f t="shared" si="724"/>
        <v>16000</v>
      </c>
      <c r="R491" s="36">
        <f t="shared" si="724"/>
        <v>0</v>
      </c>
      <c r="S491" s="36">
        <f t="shared" si="724"/>
        <v>16000</v>
      </c>
      <c r="T491" s="36">
        <f t="shared" si="724"/>
        <v>0</v>
      </c>
      <c r="U491" s="36">
        <f t="shared" si="724"/>
        <v>16000</v>
      </c>
      <c r="V491" s="36">
        <f t="shared" si="724"/>
        <v>0</v>
      </c>
      <c r="W491" s="36">
        <f t="shared" si="724"/>
        <v>16000</v>
      </c>
      <c r="X491" s="36">
        <f t="shared" si="724"/>
        <v>16000</v>
      </c>
      <c r="Y491" s="36">
        <f t="shared" si="724"/>
        <v>0</v>
      </c>
      <c r="Z491" s="36">
        <f t="shared" si="724"/>
        <v>16000</v>
      </c>
      <c r="AA491" s="36">
        <f t="shared" si="724"/>
        <v>0</v>
      </c>
      <c r="AB491" s="36">
        <f t="shared" si="724"/>
        <v>16000</v>
      </c>
      <c r="AC491" s="36">
        <f t="shared" si="724"/>
        <v>0</v>
      </c>
      <c r="AD491" s="36">
        <f t="shared" ref="AC491:AD495" si="725">AD492</f>
        <v>16000</v>
      </c>
    </row>
    <row r="492" spans="1:30" ht="31.5" outlineLevel="2" x14ac:dyDescent="0.2">
      <c r="A492" s="22" t="s">
        <v>354</v>
      </c>
      <c r="B492" s="22" t="s">
        <v>404</v>
      </c>
      <c r="C492" s="22" t="s">
        <v>23</v>
      </c>
      <c r="D492" s="22"/>
      <c r="E492" s="40" t="s">
        <v>668</v>
      </c>
      <c r="F492" s="36">
        <f t="shared" si="724"/>
        <v>16000</v>
      </c>
      <c r="G492" s="36">
        <f t="shared" si="724"/>
        <v>0</v>
      </c>
      <c r="H492" s="36">
        <f t="shared" si="724"/>
        <v>16000</v>
      </c>
      <c r="I492" s="36">
        <f t="shared" si="724"/>
        <v>0</v>
      </c>
      <c r="J492" s="36">
        <f t="shared" si="724"/>
        <v>0</v>
      </c>
      <c r="K492" s="36">
        <f t="shared" si="724"/>
        <v>16000</v>
      </c>
      <c r="L492" s="36">
        <f t="shared" si="724"/>
        <v>0</v>
      </c>
      <c r="M492" s="36">
        <f t="shared" si="724"/>
        <v>450</v>
      </c>
      <c r="N492" s="36">
        <f t="shared" si="724"/>
        <v>16450</v>
      </c>
      <c r="O492" s="36">
        <f t="shared" si="724"/>
        <v>0</v>
      </c>
      <c r="P492" s="253">
        <f t="shared" si="724"/>
        <v>16450</v>
      </c>
      <c r="Q492" s="36">
        <f t="shared" si="724"/>
        <v>16000</v>
      </c>
      <c r="R492" s="36">
        <f t="shared" si="724"/>
        <v>0</v>
      </c>
      <c r="S492" s="36">
        <f t="shared" si="724"/>
        <v>16000</v>
      </c>
      <c r="T492" s="36">
        <f t="shared" si="724"/>
        <v>0</v>
      </c>
      <c r="U492" s="36">
        <f t="shared" si="724"/>
        <v>16000</v>
      </c>
      <c r="V492" s="36">
        <f t="shared" si="724"/>
        <v>0</v>
      </c>
      <c r="W492" s="36">
        <f t="shared" si="724"/>
        <v>16000</v>
      </c>
      <c r="X492" s="36">
        <f t="shared" si="724"/>
        <v>16000</v>
      </c>
      <c r="Y492" s="36">
        <f t="shared" si="724"/>
        <v>0</v>
      </c>
      <c r="Z492" s="36">
        <f t="shared" si="724"/>
        <v>16000</v>
      </c>
      <c r="AA492" s="36">
        <f t="shared" si="724"/>
        <v>0</v>
      </c>
      <c r="AB492" s="36">
        <f t="shared" si="724"/>
        <v>16000</v>
      </c>
      <c r="AC492" s="36">
        <f t="shared" si="725"/>
        <v>0</v>
      </c>
      <c r="AD492" s="36">
        <f t="shared" si="725"/>
        <v>16000</v>
      </c>
    </row>
    <row r="493" spans="1:30" ht="31.5" outlineLevel="3" x14ac:dyDescent="0.2">
      <c r="A493" s="22" t="s">
        <v>354</v>
      </c>
      <c r="B493" s="22" t="s">
        <v>404</v>
      </c>
      <c r="C493" s="22" t="s">
        <v>24</v>
      </c>
      <c r="D493" s="22"/>
      <c r="E493" s="40" t="s">
        <v>669</v>
      </c>
      <c r="F493" s="36">
        <f t="shared" si="724"/>
        <v>16000</v>
      </c>
      <c r="G493" s="36">
        <f t="shared" si="724"/>
        <v>0</v>
      </c>
      <c r="H493" s="36">
        <f t="shared" si="724"/>
        <v>16000</v>
      </c>
      <c r="I493" s="36">
        <f t="shared" si="724"/>
        <v>0</v>
      </c>
      <c r="J493" s="36">
        <f t="shared" si="724"/>
        <v>0</v>
      </c>
      <c r="K493" s="36">
        <f t="shared" si="724"/>
        <v>16000</v>
      </c>
      <c r="L493" s="36">
        <f t="shared" si="724"/>
        <v>0</v>
      </c>
      <c r="M493" s="36">
        <f t="shared" si="724"/>
        <v>450</v>
      </c>
      <c r="N493" s="36">
        <f t="shared" si="724"/>
        <v>16450</v>
      </c>
      <c r="O493" s="36">
        <f t="shared" si="724"/>
        <v>0</v>
      </c>
      <c r="P493" s="253">
        <f t="shared" si="724"/>
        <v>16450</v>
      </c>
      <c r="Q493" s="36">
        <f t="shared" si="724"/>
        <v>16000</v>
      </c>
      <c r="R493" s="36">
        <f t="shared" si="724"/>
        <v>0</v>
      </c>
      <c r="S493" s="36">
        <f t="shared" si="724"/>
        <v>16000</v>
      </c>
      <c r="T493" s="36">
        <f t="shared" si="724"/>
        <v>0</v>
      </c>
      <c r="U493" s="36">
        <f t="shared" si="724"/>
        <v>16000</v>
      </c>
      <c r="V493" s="36">
        <f t="shared" si="724"/>
        <v>0</v>
      </c>
      <c r="W493" s="36">
        <f t="shared" si="724"/>
        <v>16000</v>
      </c>
      <c r="X493" s="36">
        <f t="shared" si="724"/>
        <v>16000</v>
      </c>
      <c r="Y493" s="36">
        <f t="shared" si="724"/>
        <v>0</v>
      </c>
      <c r="Z493" s="36">
        <f t="shared" si="724"/>
        <v>16000</v>
      </c>
      <c r="AA493" s="36">
        <f t="shared" si="724"/>
        <v>0</v>
      </c>
      <c r="AB493" s="36">
        <f t="shared" si="724"/>
        <v>16000</v>
      </c>
      <c r="AC493" s="36">
        <f t="shared" si="725"/>
        <v>0</v>
      </c>
      <c r="AD493" s="36">
        <f t="shared" si="725"/>
        <v>16000</v>
      </c>
    </row>
    <row r="494" spans="1:30" ht="31.5" outlineLevel="4" x14ac:dyDescent="0.2">
      <c r="A494" s="22" t="s">
        <v>354</v>
      </c>
      <c r="B494" s="22" t="s">
        <v>404</v>
      </c>
      <c r="C494" s="22" t="s">
        <v>25</v>
      </c>
      <c r="D494" s="22"/>
      <c r="E494" s="40" t="s">
        <v>26</v>
      </c>
      <c r="F494" s="36">
        <f t="shared" si="724"/>
        <v>16000</v>
      </c>
      <c r="G494" s="36">
        <f t="shared" si="724"/>
        <v>0</v>
      </c>
      <c r="H494" s="36">
        <f t="shared" si="724"/>
        <v>16000</v>
      </c>
      <c r="I494" s="36">
        <f t="shared" si="724"/>
        <v>0</v>
      </c>
      <c r="J494" s="36">
        <f t="shared" si="724"/>
        <v>0</v>
      </c>
      <c r="K494" s="36">
        <f t="shared" si="724"/>
        <v>16000</v>
      </c>
      <c r="L494" s="36">
        <f t="shared" si="724"/>
        <v>0</v>
      </c>
      <c r="M494" s="36">
        <f t="shared" si="724"/>
        <v>450</v>
      </c>
      <c r="N494" s="36">
        <f t="shared" si="724"/>
        <v>16450</v>
      </c>
      <c r="O494" s="36">
        <f t="shared" si="724"/>
        <v>0</v>
      </c>
      <c r="P494" s="253">
        <f t="shared" si="724"/>
        <v>16450</v>
      </c>
      <c r="Q494" s="36">
        <f t="shared" si="724"/>
        <v>16000</v>
      </c>
      <c r="R494" s="36">
        <f t="shared" si="724"/>
        <v>0</v>
      </c>
      <c r="S494" s="36">
        <f t="shared" si="724"/>
        <v>16000</v>
      </c>
      <c r="T494" s="36">
        <f t="shared" si="724"/>
        <v>0</v>
      </c>
      <c r="U494" s="36">
        <f t="shared" si="724"/>
        <v>16000</v>
      </c>
      <c r="V494" s="36">
        <f t="shared" si="724"/>
        <v>0</v>
      </c>
      <c r="W494" s="36">
        <f t="shared" si="724"/>
        <v>16000</v>
      </c>
      <c r="X494" s="36">
        <f t="shared" si="724"/>
        <v>16000</v>
      </c>
      <c r="Y494" s="36">
        <f t="shared" si="724"/>
        <v>0</v>
      </c>
      <c r="Z494" s="36">
        <f t="shared" si="724"/>
        <v>16000</v>
      </c>
      <c r="AA494" s="36">
        <f t="shared" si="724"/>
        <v>0</v>
      </c>
      <c r="AB494" s="36">
        <f t="shared" si="724"/>
        <v>16000</v>
      </c>
      <c r="AC494" s="36">
        <f t="shared" si="725"/>
        <v>0</v>
      </c>
      <c r="AD494" s="36">
        <f t="shared" si="725"/>
        <v>16000</v>
      </c>
    </row>
    <row r="495" spans="1:30" ht="31.5" outlineLevel="5" x14ac:dyDescent="0.2">
      <c r="A495" s="22" t="s">
        <v>354</v>
      </c>
      <c r="B495" s="22" t="s">
        <v>404</v>
      </c>
      <c r="C495" s="22" t="s">
        <v>167</v>
      </c>
      <c r="D495" s="22"/>
      <c r="E495" s="40" t="s">
        <v>335</v>
      </c>
      <c r="F495" s="36">
        <f t="shared" si="724"/>
        <v>16000</v>
      </c>
      <c r="G495" s="36">
        <f t="shared" si="724"/>
        <v>0</v>
      </c>
      <c r="H495" s="36">
        <f t="shared" si="724"/>
        <v>16000</v>
      </c>
      <c r="I495" s="36">
        <f t="shared" si="724"/>
        <v>0</v>
      </c>
      <c r="J495" s="36">
        <f t="shared" si="724"/>
        <v>0</v>
      </c>
      <c r="K495" s="36">
        <f t="shared" si="724"/>
        <v>16000</v>
      </c>
      <c r="L495" s="36">
        <f t="shared" si="724"/>
        <v>0</v>
      </c>
      <c r="M495" s="36">
        <f t="shared" si="724"/>
        <v>450</v>
      </c>
      <c r="N495" s="36">
        <f t="shared" si="724"/>
        <v>16450</v>
      </c>
      <c r="O495" s="36">
        <f t="shared" si="724"/>
        <v>0</v>
      </c>
      <c r="P495" s="253">
        <f t="shared" si="724"/>
        <v>16450</v>
      </c>
      <c r="Q495" s="36">
        <f t="shared" si="724"/>
        <v>16000</v>
      </c>
      <c r="R495" s="36">
        <f t="shared" si="724"/>
        <v>0</v>
      </c>
      <c r="S495" s="36">
        <f t="shared" si="724"/>
        <v>16000</v>
      </c>
      <c r="T495" s="36">
        <f t="shared" si="724"/>
        <v>0</v>
      </c>
      <c r="U495" s="36">
        <f t="shared" si="724"/>
        <v>16000</v>
      </c>
      <c r="V495" s="36">
        <f t="shared" si="724"/>
        <v>0</v>
      </c>
      <c r="W495" s="36">
        <f t="shared" si="724"/>
        <v>16000</v>
      </c>
      <c r="X495" s="36">
        <f t="shared" si="724"/>
        <v>16000</v>
      </c>
      <c r="Y495" s="36">
        <f t="shared" si="724"/>
        <v>0</v>
      </c>
      <c r="Z495" s="36">
        <f t="shared" si="724"/>
        <v>16000</v>
      </c>
      <c r="AA495" s="36">
        <f t="shared" si="724"/>
        <v>0</v>
      </c>
      <c r="AB495" s="36">
        <f t="shared" si="724"/>
        <v>16000</v>
      </c>
      <c r="AC495" s="36">
        <f t="shared" si="725"/>
        <v>0</v>
      </c>
      <c r="AD495" s="36">
        <f t="shared" si="725"/>
        <v>16000</v>
      </c>
    </row>
    <row r="496" spans="1:30" ht="15.75" outlineLevel="7" x14ac:dyDescent="0.2">
      <c r="A496" s="41" t="s">
        <v>354</v>
      </c>
      <c r="B496" s="41" t="s">
        <v>404</v>
      </c>
      <c r="C496" s="41" t="s">
        <v>167</v>
      </c>
      <c r="D496" s="41" t="s">
        <v>18</v>
      </c>
      <c r="E496" s="42" t="s">
        <v>19</v>
      </c>
      <c r="F496" s="32">
        <v>16000</v>
      </c>
      <c r="G496" s="32"/>
      <c r="H496" s="32">
        <f>SUM(F496:G496)</f>
        <v>16000</v>
      </c>
      <c r="I496" s="32"/>
      <c r="J496" s="32"/>
      <c r="K496" s="32">
        <f>SUM(H496:J496)</f>
        <v>16000</v>
      </c>
      <c r="L496" s="32"/>
      <c r="M496" s="32">
        <v>450</v>
      </c>
      <c r="N496" s="32">
        <f>SUM(K496:M496)</f>
        <v>16450</v>
      </c>
      <c r="O496" s="32"/>
      <c r="P496" s="252">
        <f>SUM(N496:O496)</f>
        <v>16450</v>
      </c>
      <c r="Q496" s="34">
        <v>16000</v>
      </c>
      <c r="R496" s="32"/>
      <c r="S496" s="32">
        <f>SUM(Q496:R496)</f>
        <v>16000</v>
      </c>
      <c r="T496" s="32"/>
      <c r="U496" s="32">
        <f>SUM(S496:T496)</f>
        <v>16000</v>
      </c>
      <c r="V496" s="32"/>
      <c r="W496" s="32">
        <f>SUM(U496:V496)</f>
        <v>16000</v>
      </c>
      <c r="X496" s="34">
        <v>16000</v>
      </c>
      <c r="Y496" s="32"/>
      <c r="Z496" s="32">
        <f>SUM(X496:Y496)</f>
        <v>16000</v>
      </c>
      <c r="AA496" s="32"/>
      <c r="AB496" s="32">
        <f>SUM(Z496:AA496)</f>
        <v>16000</v>
      </c>
      <c r="AC496" s="32"/>
      <c r="AD496" s="32">
        <f>SUM(AB496:AC496)</f>
        <v>16000</v>
      </c>
    </row>
    <row r="497" spans="1:30" ht="15.75" outlineLevel="7" x14ac:dyDescent="0.2">
      <c r="A497" s="22" t="s">
        <v>354</v>
      </c>
      <c r="B497" s="22" t="s">
        <v>406</v>
      </c>
      <c r="C497" s="22"/>
      <c r="D497" s="22"/>
      <c r="E497" s="40" t="s">
        <v>407</v>
      </c>
      <c r="F497" s="36">
        <f>F498</f>
        <v>16684.3</v>
      </c>
      <c r="G497" s="36">
        <f t="shared" ref="F497:Y501" si="726">G498</f>
        <v>0</v>
      </c>
      <c r="H497" s="36">
        <f t="shared" si="726"/>
        <v>16684.3</v>
      </c>
      <c r="I497" s="36">
        <f t="shared" si="726"/>
        <v>0</v>
      </c>
      <c r="J497" s="36">
        <f t="shared" si="726"/>
        <v>0</v>
      </c>
      <c r="K497" s="36">
        <f t="shared" si="726"/>
        <v>16684.3</v>
      </c>
      <c r="L497" s="36">
        <f t="shared" si="726"/>
        <v>0</v>
      </c>
      <c r="M497" s="36">
        <f t="shared" si="726"/>
        <v>0</v>
      </c>
      <c r="N497" s="36">
        <f t="shared" si="726"/>
        <v>16684.3</v>
      </c>
      <c r="O497" s="36">
        <f t="shared" si="726"/>
        <v>0</v>
      </c>
      <c r="P497" s="253">
        <f t="shared" si="726"/>
        <v>16684.3</v>
      </c>
      <c r="Q497" s="36">
        <f t="shared" si="726"/>
        <v>16684.3</v>
      </c>
      <c r="R497" s="36">
        <f t="shared" si="726"/>
        <v>0</v>
      </c>
      <c r="S497" s="36">
        <f t="shared" si="726"/>
        <v>16684.3</v>
      </c>
      <c r="T497" s="36">
        <f t="shared" si="726"/>
        <v>0</v>
      </c>
      <c r="U497" s="36">
        <f t="shared" si="726"/>
        <v>16684.3</v>
      </c>
      <c r="V497" s="36">
        <f t="shared" si="726"/>
        <v>0</v>
      </c>
      <c r="W497" s="36">
        <f t="shared" si="726"/>
        <v>16684.3</v>
      </c>
      <c r="X497" s="36"/>
      <c r="Y497" s="36">
        <f t="shared" ref="Y497:AC501" si="727">Y498</f>
        <v>0</v>
      </c>
      <c r="Z497" s="36"/>
      <c r="AA497" s="36">
        <f t="shared" si="727"/>
        <v>0</v>
      </c>
      <c r="AB497" s="36"/>
      <c r="AC497" s="36">
        <f t="shared" si="727"/>
        <v>0</v>
      </c>
      <c r="AD497" s="36"/>
    </row>
    <row r="498" spans="1:30" ht="30.75" customHeight="1" outlineLevel="7" x14ac:dyDescent="0.2">
      <c r="A498" s="26" t="s">
        <v>354</v>
      </c>
      <c r="B498" s="26" t="s">
        <v>406</v>
      </c>
      <c r="C498" s="22" t="s">
        <v>93</v>
      </c>
      <c r="D498" s="22"/>
      <c r="E498" s="40" t="s">
        <v>652</v>
      </c>
      <c r="F498" s="36">
        <f t="shared" si="726"/>
        <v>16684.3</v>
      </c>
      <c r="G498" s="36">
        <f t="shared" si="726"/>
        <v>0</v>
      </c>
      <c r="H498" s="36">
        <f t="shared" si="726"/>
        <v>16684.3</v>
      </c>
      <c r="I498" s="36">
        <f t="shared" si="726"/>
        <v>0</v>
      </c>
      <c r="J498" s="36">
        <f t="shared" si="726"/>
        <v>0</v>
      </c>
      <c r="K498" s="36">
        <f t="shared" si="726"/>
        <v>16684.3</v>
      </c>
      <c r="L498" s="36">
        <f t="shared" si="726"/>
        <v>0</v>
      </c>
      <c r="M498" s="36">
        <f t="shared" si="726"/>
        <v>0</v>
      </c>
      <c r="N498" s="36">
        <f t="shared" si="726"/>
        <v>16684.3</v>
      </c>
      <c r="O498" s="36">
        <f t="shared" si="726"/>
        <v>0</v>
      </c>
      <c r="P498" s="253">
        <f t="shared" si="726"/>
        <v>16684.3</v>
      </c>
      <c r="Q498" s="36">
        <f t="shared" si="726"/>
        <v>16684.3</v>
      </c>
      <c r="R498" s="36">
        <f t="shared" si="726"/>
        <v>0</v>
      </c>
      <c r="S498" s="36">
        <f t="shared" si="726"/>
        <v>16684.3</v>
      </c>
      <c r="T498" s="36">
        <f t="shared" si="726"/>
        <v>0</v>
      </c>
      <c r="U498" s="36">
        <f t="shared" si="726"/>
        <v>16684.3</v>
      </c>
      <c r="V498" s="36">
        <f t="shared" si="726"/>
        <v>0</v>
      </c>
      <c r="W498" s="36">
        <f t="shared" si="726"/>
        <v>16684.3</v>
      </c>
      <c r="X498" s="36"/>
      <c r="Y498" s="36">
        <f t="shared" si="726"/>
        <v>0</v>
      </c>
      <c r="Z498" s="36"/>
      <c r="AA498" s="36">
        <f t="shared" si="727"/>
        <v>0</v>
      </c>
      <c r="AB498" s="36"/>
      <c r="AC498" s="36">
        <f t="shared" si="727"/>
        <v>0</v>
      </c>
      <c r="AD498" s="36"/>
    </row>
    <row r="499" spans="1:30" ht="31.5" outlineLevel="7" x14ac:dyDescent="0.2">
      <c r="A499" s="26" t="s">
        <v>354</v>
      </c>
      <c r="B499" s="26" t="s">
        <v>406</v>
      </c>
      <c r="C499" s="26" t="s">
        <v>104</v>
      </c>
      <c r="D499" s="26"/>
      <c r="E499" s="27" t="s">
        <v>663</v>
      </c>
      <c r="F499" s="36">
        <f t="shared" si="726"/>
        <v>16684.3</v>
      </c>
      <c r="G499" s="36">
        <f t="shared" si="726"/>
        <v>0</v>
      </c>
      <c r="H499" s="36">
        <f t="shared" si="726"/>
        <v>16684.3</v>
      </c>
      <c r="I499" s="36">
        <f t="shared" si="726"/>
        <v>0</v>
      </c>
      <c r="J499" s="36">
        <f t="shared" si="726"/>
        <v>0</v>
      </c>
      <c r="K499" s="36">
        <f t="shared" si="726"/>
        <v>16684.3</v>
      </c>
      <c r="L499" s="36">
        <f t="shared" si="726"/>
        <v>0</v>
      </c>
      <c r="M499" s="36">
        <f t="shared" si="726"/>
        <v>0</v>
      </c>
      <c r="N499" s="36">
        <f t="shared" si="726"/>
        <v>16684.3</v>
      </c>
      <c r="O499" s="36">
        <f t="shared" si="726"/>
        <v>0</v>
      </c>
      <c r="P499" s="253">
        <f t="shared" si="726"/>
        <v>16684.3</v>
      </c>
      <c r="Q499" s="36">
        <f t="shared" si="726"/>
        <v>16684.3</v>
      </c>
      <c r="R499" s="36">
        <f t="shared" si="726"/>
        <v>0</v>
      </c>
      <c r="S499" s="36">
        <f t="shared" si="726"/>
        <v>16684.3</v>
      </c>
      <c r="T499" s="36">
        <f t="shared" si="726"/>
        <v>0</v>
      </c>
      <c r="U499" s="36">
        <f t="shared" si="726"/>
        <v>16684.3</v>
      </c>
      <c r="V499" s="36">
        <f t="shared" si="726"/>
        <v>0</v>
      </c>
      <c r="W499" s="36">
        <f t="shared" si="726"/>
        <v>16684.3</v>
      </c>
      <c r="X499" s="36"/>
      <c r="Y499" s="36">
        <f t="shared" si="726"/>
        <v>0</v>
      </c>
      <c r="Z499" s="36"/>
      <c r="AA499" s="36">
        <f t="shared" si="727"/>
        <v>0</v>
      </c>
      <c r="AB499" s="36"/>
      <c r="AC499" s="36">
        <f t="shared" si="727"/>
        <v>0</v>
      </c>
      <c r="AD499" s="36"/>
    </row>
    <row r="500" spans="1:30" ht="31.5" outlineLevel="7" x14ac:dyDescent="0.2">
      <c r="A500" s="26" t="s">
        <v>354</v>
      </c>
      <c r="B500" s="26" t="s">
        <v>406</v>
      </c>
      <c r="C500" s="26" t="s">
        <v>105</v>
      </c>
      <c r="D500" s="26"/>
      <c r="E500" s="27" t="s">
        <v>55</v>
      </c>
      <c r="F500" s="36">
        <f t="shared" si="726"/>
        <v>16684.3</v>
      </c>
      <c r="G500" s="36">
        <f t="shared" si="726"/>
        <v>0</v>
      </c>
      <c r="H500" s="36">
        <f t="shared" si="726"/>
        <v>16684.3</v>
      </c>
      <c r="I500" s="36">
        <f t="shared" si="726"/>
        <v>0</v>
      </c>
      <c r="J500" s="36">
        <f t="shared" si="726"/>
        <v>0</v>
      </c>
      <c r="K500" s="36">
        <f t="shared" si="726"/>
        <v>16684.3</v>
      </c>
      <c r="L500" s="36">
        <f t="shared" si="726"/>
        <v>0</v>
      </c>
      <c r="M500" s="36">
        <f t="shared" si="726"/>
        <v>0</v>
      </c>
      <c r="N500" s="36">
        <f t="shared" si="726"/>
        <v>16684.3</v>
      </c>
      <c r="O500" s="36">
        <f t="shared" si="726"/>
        <v>0</v>
      </c>
      <c r="P500" s="253">
        <f t="shared" si="726"/>
        <v>16684.3</v>
      </c>
      <c r="Q500" s="36">
        <f t="shared" si="726"/>
        <v>16684.3</v>
      </c>
      <c r="R500" s="36">
        <f t="shared" si="726"/>
        <v>0</v>
      </c>
      <c r="S500" s="36">
        <f t="shared" si="726"/>
        <v>16684.3</v>
      </c>
      <c r="T500" s="36">
        <f t="shared" si="726"/>
        <v>0</v>
      </c>
      <c r="U500" s="36">
        <f t="shared" si="726"/>
        <v>16684.3</v>
      </c>
      <c r="V500" s="36">
        <f t="shared" si="726"/>
        <v>0</v>
      </c>
      <c r="W500" s="36">
        <f t="shared" si="726"/>
        <v>16684.3</v>
      </c>
      <c r="X500" s="36"/>
      <c r="Y500" s="36">
        <f t="shared" si="726"/>
        <v>0</v>
      </c>
      <c r="Z500" s="36"/>
      <c r="AA500" s="36">
        <f t="shared" si="727"/>
        <v>0</v>
      </c>
      <c r="AB500" s="36"/>
      <c r="AC500" s="36">
        <f t="shared" si="727"/>
        <v>0</v>
      </c>
      <c r="AD500" s="36"/>
    </row>
    <row r="501" spans="1:30" ht="63" outlineLevel="7" x14ac:dyDescent="0.2">
      <c r="A501" s="26" t="s">
        <v>354</v>
      </c>
      <c r="B501" s="26" t="s">
        <v>406</v>
      </c>
      <c r="C501" s="26" t="s">
        <v>523</v>
      </c>
      <c r="D501" s="26"/>
      <c r="E501" s="49" t="s">
        <v>524</v>
      </c>
      <c r="F501" s="36">
        <f t="shared" si="726"/>
        <v>16684.3</v>
      </c>
      <c r="G501" s="36">
        <f t="shared" si="726"/>
        <v>0</v>
      </c>
      <c r="H501" s="36">
        <f t="shared" si="726"/>
        <v>16684.3</v>
      </c>
      <c r="I501" s="36">
        <f t="shared" si="726"/>
        <v>0</v>
      </c>
      <c r="J501" s="36">
        <f t="shared" si="726"/>
        <v>0</v>
      </c>
      <c r="K501" s="36">
        <f t="shared" si="726"/>
        <v>16684.3</v>
      </c>
      <c r="L501" s="36">
        <f t="shared" si="726"/>
        <v>0</v>
      </c>
      <c r="M501" s="36">
        <f t="shared" si="726"/>
        <v>0</v>
      </c>
      <c r="N501" s="36">
        <f t="shared" si="726"/>
        <v>16684.3</v>
      </c>
      <c r="O501" s="36">
        <f t="shared" si="726"/>
        <v>0</v>
      </c>
      <c r="P501" s="253">
        <f t="shared" si="726"/>
        <v>16684.3</v>
      </c>
      <c r="Q501" s="36">
        <f t="shared" si="726"/>
        <v>16684.3</v>
      </c>
      <c r="R501" s="36">
        <f t="shared" si="726"/>
        <v>0</v>
      </c>
      <c r="S501" s="36">
        <f t="shared" si="726"/>
        <v>16684.3</v>
      </c>
      <c r="T501" s="36">
        <f t="shared" si="726"/>
        <v>0</v>
      </c>
      <c r="U501" s="36">
        <f t="shared" si="726"/>
        <v>16684.3</v>
      </c>
      <c r="V501" s="36">
        <f t="shared" si="726"/>
        <v>0</v>
      </c>
      <c r="W501" s="36">
        <f t="shared" si="726"/>
        <v>16684.3</v>
      </c>
      <c r="X501" s="36"/>
      <c r="Y501" s="36">
        <f t="shared" si="726"/>
        <v>0</v>
      </c>
      <c r="Z501" s="36"/>
      <c r="AA501" s="36">
        <f t="shared" si="727"/>
        <v>0</v>
      </c>
      <c r="AB501" s="36"/>
      <c r="AC501" s="36">
        <f t="shared" si="727"/>
        <v>0</v>
      </c>
      <c r="AD501" s="36"/>
    </row>
    <row r="502" spans="1:30" ht="15.75" outlineLevel="7" x14ac:dyDescent="0.2">
      <c r="A502" s="30" t="s">
        <v>354</v>
      </c>
      <c r="B502" s="30" t="s">
        <v>406</v>
      </c>
      <c r="C502" s="30" t="s">
        <v>523</v>
      </c>
      <c r="D502" s="30" t="s">
        <v>14</v>
      </c>
      <c r="E502" s="38" t="s">
        <v>15</v>
      </c>
      <c r="F502" s="32">
        <v>16684.3</v>
      </c>
      <c r="G502" s="32"/>
      <c r="H502" s="32">
        <f>SUM(F502:G502)</f>
        <v>16684.3</v>
      </c>
      <c r="I502" s="32"/>
      <c r="J502" s="32"/>
      <c r="K502" s="32">
        <f>SUM(H502:J502)</f>
        <v>16684.3</v>
      </c>
      <c r="L502" s="32"/>
      <c r="M502" s="32"/>
      <c r="N502" s="32">
        <f>SUM(K502:M502)</f>
        <v>16684.3</v>
      </c>
      <c r="O502" s="32"/>
      <c r="P502" s="252">
        <f>SUM(N502:O502)</f>
        <v>16684.3</v>
      </c>
      <c r="Q502" s="32">
        <v>16684.3</v>
      </c>
      <c r="R502" s="32"/>
      <c r="S502" s="32">
        <f>SUM(Q502:R502)</f>
        <v>16684.3</v>
      </c>
      <c r="T502" s="32"/>
      <c r="U502" s="32">
        <f>SUM(S502:T502)</f>
        <v>16684.3</v>
      </c>
      <c r="V502" s="32"/>
      <c r="W502" s="32">
        <f>SUM(U502:V502)</f>
        <v>16684.3</v>
      </c>
      <c r="X502" s="32"/>
      <c r="Y502" s="32"/>
      <c r="Z502" s="32"/>
      <c r="AA502" s="32"/>
      <c r="AB502" s="32"/>
      <c r="AC502" s="32"/>
      <c r="AD502" s="32"/>
    </row>
    <row r="503" spans="1:30" ht="15.75" outlineLevel="1" x14ac:dyDescent="0.2">
      <c r="A503" s="22" t="s">
        <v>354</v>
      </c>
      <c r="B503" s="22" t="s">
        <v>408</v>
      </c>
      <c r="C503" s="22"/>
      <c r="D503" s="22"/>
      <c r="E503" s="40" t="s">
        <v>409</v>
      </c>
      <c r="F503" s="36">
        <f t="shared" ref="F503:AC511" si="728">F504</f>
        <v>18944.900000000001</v>
      </c>
      <c r="G503" s="36">
        <f t="shared" si="728"/>
        <v>0</v>
      </c>
      <c r="H503" s="36">
        <f t="shared" si="728"/>
        <v>18944.900000000001</v>
      </c>
      <c r="I503" s="36">
        <f t="shared" si="728"/>
        <v>0</v>
      </c>
      <c r="J503" s="36">
        <f t="shared" si="728"/>
        <v>0</v>
      </c>
      <c r="K503" s="36">
        <f t="shared" si="728"/>
        <v>18944.900000000001</v>
      </c>
      <c r="L503" s="36">
        <f t="shared" si="728"/>
        <v>0</v>
      </c>
      <c r="M503" s="36">
        <f t="shared" si="728"/>
        <v>0</v>
      </c>
      <c r="N503" s="36">
        <f t="shared" si="728"/>
        <v>18944.900000000001</v>
      </c>
      <c r="O503" s="36">
        <f t="shared" si="728"/>
        <v>0</v>
      </c>
      <c r="P503" s="253">
        <f t="shared" si="728"/>
        <v>18944.900000000001</v>
      </c>
      <c r="Q503" s="36">
        <f t="shared" si="728"/>
        <v>37395.899999999994</v>
      </c>
      <c r="R503" s="36">
        <f t="shared" si="728"/>
        <v>0</v>
      </c>
      <c r="S503" s="36">
        <f t="shared" si="728"/>
        <v>37395.899999999994</v>
      </c>
      <c r="T503" s="36">
        <f t="shared" si="728"/>
        <v>0</v>
      </c>
      <c r="U503" s="36">
        <f t="shared" si="728"/>
        <v>37395.899999999994</v>
      </c>
      <c r="V503" s="36">
        <f t="shared" si="728"/>
        <v>0</v>
      </c>
      <c r="W503" s="36">
        <f t="shared" si="728"/>
        <v>37395.899999999994</v>
      </c>
      <c r="X503" s="36">
        <f t="shared" si="728"/>
        <v>75945.2</v>
      </c>
      <c r="Y503" s="36">
        <f t="shared" si="728"/>
        <v>0</v>
      </c>
      <c r="Z503" s="36">
        <f t="shared" si="728"/>
        <v>75945.2</v>
      </c>
      <c r="AA503" s="36">
        <f t="shared" si="728"/>
        <v>0</v>
      </c>
      <c r="AB503" s="36">
        <f t="shared" si="728"/>
        <v>75945.2</v>
      </c>
      <c r="AC503" s="36">
        <f t="shared" si="728"/>
        <v>0</v>
      </c>
      <c r="AD503" s="36">
        <f t="shared" ref="AC503:AD511" si="729">AD504</f>
        <v>75945.2</v>
      </c>
    </row>
    <row r="504" spans="1:30" ht="31.5" outlineLevel="2" x14ac:dyDescent="0.2">
      <c r="A504" s="22" t="s">
        <v>354</v>
      </c>
      <c r="B504" s="22" t="s">
        <v>408</v>
      </c>
      <c r="C504" s="22" t="s">
        <v>21</v>
      </c>
      <c r="D504" s="22"/>
      <c r="E504" s="40" t="s">
        <v>683</v>
      </c>
      <c r="F504" s="36">
        <f>F505+F514</f>
        <v>18944.900000000001</v>
      </c>
      <c r="G504" s="36">
        <f t="shared" ref="G504:AB504" si="730">G505+G514</f>
        <v>0</v>
      </c>
      <c r="H504" s="36">
        <f t="shared" si="730"/>
        <v>18944.900000000001</v>
      </c>
      <c r="I504" s="36">
        <f t="shared" si="730"/>
        <v>0</v>
      </c>
      <c r="J504" s="36">
        <f t="shared" si="730"/>
        <v>0</v>
      </c>
      <c r="K504" s="36">
        <f t="shared" si="730"/>
        <v>18944.900000000001</v>
      </c>
      <c r="L504" s="36">
        <f t="shared" si="730"/>
        <v>0</v>
      </c>
      <c r="M504" s="36">
        <f t="shared" si="730"/>
        <v>0</v>
      </c>
      <c r="N504" s="36">
        <f t="shared" si="730"/>
        <v>18944.900000000001</v>
      </c>
      <c r="O504" s="36">
        <f t="shared" ref="O504:P504" si="731">O505+O514</f>
        <v>0</v>
      </c>
      <c r="P504" s="253">
        <f t="shared" si="731"/>
        <v>18944.900000000001</v>
      </c>
      <c r="Q504" s="36">
        <f t="shared" si="730"/>
        <v>37395.899999999994</v>
      </c>
      <c r="R504" s="36">
        <f t="shared" si="730"/>
        <v>0</v>
      </c>
      <c r="S504" s="36">
        <f t="shared" si="730"/>
        <v>37395.899999999994</v>
      </c>
      <c r="T504" s="36">
        <f t="shared" si="730"/>
        <v>0</v>
      </c>
      <c r="U504" s="36">
        <f t="shared" si="730"/>
        <v>37395.899999999994</v>
      </c>
      <c r="V504" s="36">
        <f t="shared" ref="V504:W504" si="732">V505+V514</f>
        <v>0</v>
      </c>
      <c r="W504" s="36">
        <f t="shared" si="732"/>
        <v>37395.899999999994</v>
      </c>
      <c r="X504" s="36">
        <f t="shared" si="730"/>
        <v>75945.2</v>
      </c>
      <c r="Y504" s="36">
        <f t="shared" si="730"/>
        <v>0</v>
      </c>
      <c r="Z504" s="36">
        <f t="shared" si="730"/>
        <v>75945.2</v>
      </c>
      <c r="AA504" s="36">
        <f t="shared" si="730"/>
        <v>0</v>
      </c>
      <c r="AB504" s="36">
        <f t="shared" si="730"/>
        <v>75945.2</v>
      </c>
      <c r="AC504" s="36">
        <f t="shared" ref="AC504:AD504" si="733">AC505+AC514</f>
        <v>0</v>
      </c>
      <c r="AD504" s="36">
        <f t="shared" si="733"/>
        <v>75945.2</v>
      </c>
    </row>
    <row r="505" spans="1:30" ht="15.75" outlineLevel="2" x14ac:dyDescent="0.2">
      <c r="A505" s="22" t="s">
        <v>354</v>
      </c>
      <c r="B505" s="22" t="s">
        <v>408</v>
      </c>
      <c r="C505" s="22" t="s">
        <v>276</v>
      </c>
      <c r="D505" s="22"/>
      <c r="E505" s="40" t="s">
        <v>694</v>
      </c>
      <c r="F505" s="36">
        <f t="shared" si="728"/>
        <v>18944.900000000001</v>
      </c>
      <c r="G505" s="36">
        <f t="shared" si="728"/>
        <v>0</v>
      </c>
      <c r="H505" s="36">
        <f t="shared" si="728"/>
        <v>18944.900000000001</v>
      </c>
      <c r="I505" s="36">
        <f t="shared" si="728"/>
        <v>0</v>
      </c>
      <c r="J505" s="36">
        <f t="shared" si="728"/>
        <v>0</v>
      </c>
      <c r="K505" s="36">
        <f t="shared" si="728"/>
        <v>18944.900000000001</v>
      </c>
      <c r="L505" s="36">
        <f t="shared" si="728"/>
        <v>0</v>
      </c>
      <c r="M505" s="36">
        <f t="shared" si="728"/>
        <v>0</v>
      </c>
      <c r="N505" s="36">
        <f t="shared" si="728"/>
        <v>18944.900000000001</v>
      </c>
      <c r="O505" s="36">
        <f t="shared" si="728"/>
        <v>0</v>
      </c>
      <c r="P505" s="253">
        <f t="shared" si="728"/>
        <v>18944.900000000001</v>
      </c>
      <c r="Q505" s="36">
        <f t="shared" si="728"/>
        <v>18818.199999999997</v>
      </c>
      <c r="R505" s="36">
        <f t="shared" si="728"/>
        <v>0</v>
      </c>
      <c r="S505" s="36">
        <f t="shared" si="728"/>
        <v>18818.199999999997</v>
      </c>
      <c r="T505" s="36">
        <f t="shared" si="728"/>
        <v>0</v>
      </c>
      <c r="U505" s="36">
        <f t="shared" si="728"/>
        <v>18818.199999999997</v>
      </c>
      <c r="V505" s="36">
        <f t="shared" si="728"/>
        <v>0</v>
      </c>
      <c r="W505" s="36">
        <f t="shared" si="728"/>
        <v>18818.199999999997</v>
      </c>
      <c r="X505" s="36">
        <f t="shared" si="728"/>
        <v>5350</v>
      </c>
      <c r="Y505" s="36">
        <f t="shared" si="728"/>
        <v>0</v>
      </c>
      <c r="Z505" s="36">
        <f t="shared" si="728"/>
        <v>5350</v>
      </c>
      <c r="AA505" s="36">
        <f t="shared" si="728"/>
        <v>0</v>
      </c>
      <c r="AB505" s="36">
        <f t="shared" si="728"/>
        <v>5350</v>
      </c>
      <c r="AC505" s="36">
        <f t="shared" si="729"/>
        <v>0</v>
      </c>
      <c r="AD505" s="36">
        <f t="shared" si="729"/>
        <v>5350</v>
      </c>
    </row>
    <row r="506" spans="1:30" ht="15.75" outlineLevel="2" x14ac:dyDescent="0.2">
      <c r="A506" s="22" t="s">
        <v>354</v>
      </c>
      <c r="B506" s="22" t="s">
        <v>408</v>
      </c>
      <c r="C506" s="22" t="s">
        <v>277</v>
      </c>
      <c r="D506" s="22"/>
      <c r="E506" s="40" t="s">
        <v>278</v>
      </c>
      <c r="F506" s="36">
        <f>F507+F509+F511</f>
        <v>18944.900000000001</v>
      </c>
      <c r="G506" s="36">
        <f t="shared" ref="G506:AB506" si="734">G507+G509+G511</f>
        <v>0</v>
      </c>
      <c r="H506" s="36">
        <f t="shared" si="734"/>
        <v>18944.900000000001</v>
      </c>
      <c r="I506" s="36">
        <f t="shared" si="734"/>
        <v>0</v>
      </c>
      <c r="J506" s="36">
        <f t="shared" si="734"/>
        <v>0</v>
      </c>
      <c r="K506" s="36">
        <f t="shared" si="734"/>
        <v>18944.900000000001</v>
      </c>
      <c r="L506" s="36">
        <f t="shared" si="734"/>
        <v>0</v>
      </c>
      <c r="M506" s="36">
        <f t="shared" si="734"/>
        <v>0</v>
      </c>
      <c r="N506" s="36">
        <f t="shared" si="734"/>
        <v>18944.900000000001</v>
      </c>
      <c r="O506" s="36">
        <f t="shared" ref="O506:P506" si="735">O507+O509+O511</f>
        <v>0</v>
      </c>
      <c r="P506" s="253">
        <f t="shared" si="735"/>
        <v>18944.900000000001</v>
      </c>
      <c r="Q506" s="36">
        <f t="shared" si="734"/>
        <v>18818.199999999997</v>
      </c>
      <c r="R506" s="36">
        <f t="shared" si="734"/>
        <v>0</v>
      </c>
      <c r="S506" s="36">
        <f t="shared" si="734"/>
        <v>18818.199999999997</v>
      </c>
      <c r="T506" s="36">
        <f t="shared" si="734"/>
        <v>0</v>
      </c>
      <c r="U506" s="36">
        <f t="shared" si="734"/>
        <v>18818.199999999997</v>
      </c>
      <c r="V506" s="36">
        <f t="shared" ref="V506:W506" si="736">V507+V509+V511</f>
        <v>0</v>
      </c>
      <c r="W506" s="36">
        <f t="shared" si="736"/>
        <v>18818.199999999997</v>
      </c>
      <c r="X506" s="36">
        <f t="shared" si="734"/>
        <v>5350</v>
      </c>
      <c r="Y506" s="36">
        <f t="shared" si="734"/>
        <v>0</v>
      </c>
      <c r="Z506" s="36">
        <f t="shared" si="734"/>
        <v>5350</v>
      </c>
      <c r="AA506" s="36">
        <f t="shared" si="734"/>
        <v>0</v>
      </c>
      <c r="AB506" s="36">
        <f t="shared" si="734"/>
        <v>5350</v>
      </c>
      <c r="AC506" s="36">
        <f t="shared" ref="AC506:AD506" si="737">AC507+AC509+AC511</f>
        <v>0</v>
      </c>
      <c r="AD506" s="36">
        <f t="shared" si="737"/>
        <v>5350</v>
      </c>
    </row>
    <row r="507" spans="1:30" ht="47.25" outlineLevel="2" x14ac:dyDescent="0.2">
      <c r="A507" s="22" t="s">
        <v>354</v>
      </c>
      <c r="B507" s="22" t="s">
        <v>408</v>
      </c>
      <c r="C507" s="22" t="s">
        <v>279</v>
      </c>
      <c r="D507" s="22"/>
      <c r="E507" s="40" t="s">
        <v>601</v>
      </c>
      <c r="F507" s="36">
        <f t="shared" si="728"/>
        <v>5350</v>
      </c>
      <c r="G507" s="36">
        <f t="shared" si="728"/>
        <v>0</v>
      </c>
      <c r="H507" s="36">
        <f t="shared" si="728"/>
        <v>5350</v>
      </c>
      <c r="I507" s="36">
        <f t="shared" si="728"/>
        <v>0</v>
      </c>
      <c r="J507" s="36">
        <f t="shared" si="728"/>
        <v>0</v>
      </c>
      <c r="K507" s="36">
        <f t="shared" si="728"/>
        <v>5350</v>
      </c>
      <c r="L507" s="36">
        <f t="shared" si="728"/>
        <v>0</v>
      </c>
      <c r="M507" s="36">
        <f t="shared" si="728"/>
        <v>0</v>
      </c>
      <c r="N507" s="36">
        <f t="shared" si="728"/>
        <v>5350</v>
      </c>
      <c r="O507" s="36">
        <f t="shared" si="728"/>
        <v>0</v>
      </c>
      <c r="P507" s="253">
        <f t="shared" si="728"/>
        <v>5350</v>
      </c>
      <c r="Q507" s="36">
        <f t="shared" si="728"/>
        <v>5350</v>
      </c>
      <c r="R507" s="36">
        <f t="shared" si="728"/>
        <v>0</v>
      </c>
      <c r="S507" s="36">
        <f t="shared" si="728"/>
        <v>5350</v>
      </c>
      <c r="T507" s="36">
        <f t="shared" si="728"/>
        <v>0</v>
      </c>
      <c r="U507" s="36">
        <f t="shared" si="728"/>
        <v>5350</v>
      </c>
      <c r="V507" s="36">
        <f t="shared" si="728"/>
        <v>0</v>
      </c>
      <c r="W507" s="36">
        <f t="shared" si="728"/>
        <v>5350</v>
      </c>
      <c r="X507" s="36">
        <f t="shared" si="728"/>
        <v>5350</v>
      </c>
      <c r="Y507" s="36">
        <f t="shared" si="728"/>
        <v>0</v>
      </c>
      <c r="Z507" s="36">
        <f t="shared" si="728"/>
        <v>5350</v>
      </c>
      <c r="AA507" s="36">
        <f t="shared" si="728"/>
        <v>0</v>
      </c>
      <c r="AB507" s="36">
        <f t="shared" si="728"/>
        <v>5350</v>
      </c>
      <c r="AC507" s="36">
        <f t="shared" si="729"/>
        <v>0</v>
      </c>
      <c r="AD507" s="36">
        <f t="shared" si="729"/>
        <v>5350</v>
      </c>
    </row>
    <row r="508" spans="1:30" ht="15.75" outlineLevel="2" x14ac:dyDescent="0.2">
      <c r="A508" s="41" t="s">
        <v>354</v>
      </c>
      <c r="B508" s="41" t="s">
        <v>408</v>
      </c>
      <c r="C508" s="41" t="s">
        <v>279</v>
      </c>
      <c r="D508" s="41" t="s">
        <v>18</v>
      </c>
      <c r="E508" s="42" t="s">
        <v>19</v>
      </c>
      <c r="F508" s="32">
        <v>5350</v>
      </c>
      <c r="G508" s="32"/>
      <c r="H508" s="32">
        <f>SUM(F508:G508)</f>
        <v>5350</v>
      </c>
      <c r="I508" s="32"/>
      <c r="J508" s="32"/>
      <c r="K508" s="32">
        <f>SUM(H508:J508)</f>
        <v>5350</v>
      </c>
      <c r="L508" s="32"/>
      <c r="M508" s="32"/>
      <c r="N508" s="32">
        <f>SUM(K508:M508)</f>
        <v>5350</v>
      </c>
      <c r="O508" s="32"/>
      <c r="P508" s="252">
        <f>SUM(N508:O508)</f>
        <v>5350</v>
      </c>
      <c r="Q508" s="34">
        <v>5350</v>
      </c>
      <c r="R508" s="32"/>
      <c r="S508" s="32">
        <f>SUM(Q508:R508)</f>
        <v>5350</v>
      </c>
      <c r="T508" s="32"/>
      <c r="U508" s="32">
        <f>SUM(S508:T508)</f>
        <v>5350</v>
      </c>
      <c r="V508" s="32"/>
      <c r="W508" s="32">
        <f>SUM(U508:V508)</f>
        <v>5350</v>
      </c>
      <c r="X508" s="34">
        <v>5350</v>
      </c>
      <c r="Y508" s="32"/>
      <c r="Z508" s="32">
        <f>SUM(X508:Y508)</f>
        <v>5350</v>
      </c>
      <c r="AA508" s="32"/>
      <c r="AB508" s="32">
        <f>SUM(Z508:AA508)</f>
        <v>5350</v>
      </c>
      <c r="AC508" s="32"/>
      <c r="AD508" s="32">
        <f>SUM(AB508:AC508)</f>
        <v>5350</v>
      </c>
    </row>
    <row r="509" spans="1:30" ht="47.25" outlineLevel="2" x14ac:dyDescent="0.2">
      <c r="A509" s="22" t="s">
        <v>354</v>
      </c>
      <c r="B509" s="22" t="s">
        <v>408</v>
      </c>
      <c r="C509" s="22" t="s">
        <v>279</v>
      </c>
      <c r="D509" s="22"/>
      <c r="E509" s="40" t="s">
        <v>631</v>
      </c>
      <c r="F509" s="36">
        <f t="shared" si="728"/>
        <v>4510.3999999999996</v>
      </c>
      <c r="G509" s="36">
        <f t="shared" si="728"/>
        <v>0</v>
      </c>
      <c r="H509" s="36">
        <f t="shared" si="728"/>
        <v>4510.3999999999996</v>
      </c>
      <c r="I509" s="36">
        <f t="shared" si="728"/>
        <v>0</v>
      </c>
      <c r="J509" s="36">
        <f t="shared" si="728"/>
        <v>0</v>
      </c>
      <c r="K509" s="36">
        <f t="shared" si="728"/>
        <v>4510.3999999999996</v>
      </c>
      <c r="L509" s="36">
        <f t="shared" si="728"/>
        <v>0</v>
      </c>
      <c r="M509" s="36">
        <f t="shared" si="728"/>
        <v>0</v>
      </c>
      <c r="N509" s="36">
        <f t="shared" si="728"/>
        <v>4510.3999999999996</v>
      </c>
      <c r="O509" s="36">
        <f t="shared" si="728"/>
        <v>0</v>
      </c>
      <c r="P509" s="253">
        <f t="shared" si="728"/>
        <v>4510.3999999999996</v>
      </c>
      <c r="Q509" s="36">
        <f t="shared" si="728"/>
        <v>4296.3</v>
      </c>
      <c r="R509" s="36">
        <f t="shared" si="728"/>
        <v>0</v>
      </c>
      <c r="S509" s="36">
        <f t="shared" si="728"/>
        <v>4296.3</v>
      </c>
      <c r="T509" s="36">
        <f t="shared" si="728"/>
        <v>0</v>
      </c>
      <c r="U509" s="36">
        <f t="shared" si="728"/>
        <v>4296.3</v>
      </c>
      <c r="V509" s="36">
        <f t="shared" si="728"/>
        <v>0</v>
      </c>
      <c r="W509" s="36">
        <f t="shared" si="728"/>
        <v>4296.3</v>
      </c>
      <c r="X509" s="36"/>
      <c r="Y509" s="36">
        <f t="shared" si="728"/>
        <v>0</v>
      </c>
      <c r="Z509" s="36"/>
      <c r="AA509" s="36">
        <f t="shared" si="728"/>
        <v>0</v>
      </c>
      <c r="AB509" s="36"/>
      <c r="AC509" s="36">
        <f t="shared" si="729"/>
        <v>0</v>
      </c>
      <c r="AD509" s="36"/>
    </row>
    <row r="510" spans="1:30" ht="15.75" outlineLevel="2" x14ac:dyDescent="0.2">
      <c r="A510" s="41" t="s">
        <v>354</v>
      </c>
      <c r="B510" s="41" t="s">
        <v>408</v>
      </c>
      <c r="C510" s="41" t="s">
        <v>279</v>
      </c>
      <c r="D510" s="41" t="s">
        <v>18</v>
      </c>
      <c r="E510" s="42" t="s">
        <v>19</v>
      </c>
      <c r="F510" s="32">
        <v>4510.3999999999996</v>
      </c>
      <c r="G510" s="32"/>
      <c r="H510" s="32">
        <f>SUM(F510:G510)</f>
        <v>4510.3999999999996</v>
      </c>
      <c r="I510" s="32"/>
      <c r="J510" s="32"/>
      <c r="K510" s="32">
        <f>SUM(H510:J510)</f>
        <v>4510.3999999999996</v>
      </c>
      <c r="L510" s="32"/>
      <c r="M510" s="32"/>
      <c r="N510" s="32">
        <f>SUM(K510:M510)</f>
        <v>4510.3999999999996</v>
      </c>
      <c r="O510" s="32"/>
      <c r="P510" s="252">
        <f>SUM(N510:O510)</f>
        <v>4510.3999999999996</v>
      </c>
      <c r="Q510" s="34">
        <v>4296.3</v>
      </c>
      <c r="R510" s="32"/>
      <c r="S510" s="32">
        <f>SUM(Q510:R510)</f>
        <v>4296.3</v>
      </c>
      <c r="T510" s="32"/>
      <c r="U510" s="32">
        <f>SUM(S510:T510)</f>
        <v>4296.3</v>
      </c>
      <c r="V510" s="32"/>
      <c r="W510" s="32">
        <f>SUM(U510:V510)</f>
        <v>4296.3</v>
      </c>
      <c r="X510" s="34"/>
      <c r="Y510" s="32"/>
      <c r="Z510" s="32"/>
      <c r="AA510" s="32"/>
      <c r="AB510" s="32"/>
      <c r="AC510" s="32"/>
      <c r="AD510" s="32"/>
    </row>
    <row r="511" spans="1:30" ht="15.75" outlineLevel="2" x14ac:dyDescent="0.2">
      <c r="A511" s="22" t="s">
        <v>354</v>
      </c>
      <c r="B511" s="22" t="s">
        <v>408</v>
      </c>
      <c r="C511" s="22" t="s">
        <v>569</v>
      </c>
      <c r="D511" s="22"/>
      <c r="E511" s="40" t="s">
        <v>603</v>
      </c>
      <c r="F511" s="36">
        <f t="shared" si="728"/>
        <v>9084.5</v>
      </c>
      <c r="G511" s="36">
        <f t="shared" si="728"/>
        <v>0</v>
      </c>
      <c r="H511" s="36">
        <f t="shared" si="728"/>
        <v>9084.5</v>
      </c>
      <c r="I511" s="36">
        <f t="shared" si="728"/>
        <v>0</v>
      </c>
      <c r="J511" s="36">
        <f t="shared" si="728"/>
        <v>0</v>
      </c>
      <c r="K511" s="36">
        <f t="shared" si="728"/>
        <v>9084.5</v>
      </c>
      <c r="L511" s="36">
        <f t="shared" si="728"/>
        <v>0</v>
      </c>
      <c r="M511" s="36">
        <f t="shared" si="728"/>
        <v>0</v>
      </c>
      <c r="N511" s="36">
        <f t="shared" si="728"/>
        <v>9084.5</v>
      </c>
      <c r="O511" s="36">
        <f t="shared" si="728"/>
        <v>0</v>
      </c>
      <c r="P511" s="253">
        <f t="shared" si="728"/>
        <v>9084.5</v>
      </c>
      <c r="Q511" s="36">
        <f t="shared" si="728"/>
        <v>9171.9</v>
      </c>
      <c r="R511" s="36">
        <f t="shared" si="728"/>
        <v>0</v>
      </c>
      <c r="S511" s="36">
        <f t="shared" si="728"/>
        <v>9171.9</v>
      </c>
      <c r="T511" s="36">
        <f t="shared" si="728"/>
        <v>0</v>
      </c>
      <c r="U511" s="36">
        <f t="shared" si="728"/>
        <v>9171.9</v>
      </c>
      <c r="V511" s="36">
        <f t="shared" si="728"/>
        <v>0</v>
      </c>
      <c r="W511" s="36">
        <f t="shared" si="728"/>
        <v>9171.9</v>
      </c>
      <c r="X511" s="36"/>
      <c r="Y511" s="36">
        <f t="shared" si="728"/>
        <v>0</v>
      </c>
      <c r="Z511" s="36"/>
      <c r="AA511" s="36">
        <f t="shared" si="728"/>
        <v>0</v>
      </c>
      <c r="AB511" s="36"/>
      <c r="AC511" s="36">
        <f t="shared" si="729"/>
        <v>0</v>
      </c>
      <c r="AD511" s="36"/>
    </row>
    <row r="512" spans="1:30" ht="15.75" outlineLevel="2" x14ac:dyDescent="0.2">
      <c r="A512" s="41" t="s">
        <v>354</v>
      </c>
      <c r="B512" s="41" t="s">
        <v>408</v>
      </c>
      <c r="C512" s="41" t="s">
        <v>569</v>
      </c>
      <c r="D512" s="41" t="s">
        <v>18</v>
      </c>
      <c r="E512" s="42" t="s">
        <v>19</v>
      </c>
      <c r="F512" s="32">
        <v>9084.5</v>
      </c>
      <c r="G512" s="32"/>
      <c r="H512" s="32">
        <f>SUM(F512:G512)</f>
        <v>9084.5</v>
      </c>
      <c r="I512" s="32"/>
      <c r="J512" s="32"/>
      <c r="K512" s="32">
        <f>SUM(H512:J512)</f>
        <v>9084.5</v>
      </c>
      <c r="L512" s="32"/>
      <c r="M512" s="32"/>
      <c r="N512" s="32">
        <f>SUM(K512:M512)</f>
        <v>9084.5</v>
      </c>
      <c r="O512" s="32"/>
      <c r="P512" s="252">
        <f>SUM(N512:O512)</f>
        <v>9084.5</v>
      </c>
      <c r="Q512" s="34">
        <v>9171.9</v>
      </c>
      <c r="R512" s="32"/>
      <c r="S512" s="32">
        <f>SUM(Q512:R512)</f>
        <v>9171.9</v>
      </c>
      <c r="T512" s="32"/>
      <c r="U512" s="32">
        <f>SUM(S512:T512)</f>
        <v>9171.9</v>
      </c>
      <c r="V512" s="32"/>
      <c r="W512" s="32">
        <f>SUM(U512:V512)</f>
        <v>9171.9</v>
      </c>
      <c r="X512" s="34"/>
      <c r="Y512" s="32"/>
      <c r="Z512" s="32"/>
      <c r="AA512" s="32"/>
      <c r="AB512" s="32"/>
      <c r="AC512" s="32"/>
      <c r="AD512" s="32"/>
    </row>
    <row r="513" spans="1:30" ht="31.5" outlineLevel="2" x14ac:dyDescent="0.2">
      <c r="A513" s="26" t="s">
        <v>354</v>
      </c>
      <c r="B513" s="26" t="s">
        <v>408</v>
      </c>
      <c r="C513" s="26" t="s">
        <v>22</v>
      </c>
      <c r="D513" s="26"/>
      <c r="E513" s="27" t="s">
        <v>684</v>
      </c>
      <c r="F513" s="36">
        <f>F514</f>
        <v>0</v>
      </c>
      <c r="G513" s="36">
        <f t="shared" ref="G513:M515" si="738">G514</f>
        <v>0</v>
      </c>
      <c r="H513" s="36"/>
      <c r="I513" s="36">
        <f t="shared" si="738"/>
        <v>0</v>
      </c>
      <c r="J513" s="36">
        <f t="shared" si="738"/>
        <v>0</v>
      </c>
      <c r="K513" s="36"/>
      <c r="L513" s="36">
        <f t="shared" si="738"/>
        <v>0</v>
      </c>
      <c r="M513" s="36">
        <f t="shared" si="738"/>
        <v>0</v>
      </c>
      <c r="N513" s="36"/>
      <c r="O513" s="36">
        <f t="shared" ref="O513:O515" si="739">O514</f>
        <v>0</v>
      </c>
      <c r="P513" s="253"/>
      <c r="Q513" s="36">
        <f t="shared" ref="Q513:AD515" si="740">Q514</f>
        <v>18577.7</v>
      </c>
      <c r="R513" s="36">
        <f t="shared" si="740"/>
        <v>0</v>
      </c>
      <c r="S513" s="36">
        <f t="shared" si="740"/>
        <v>18577.7</v>
      </c>
      <c r="T513" s="36">
        <f t="shared" si="740"/>
        <v>0</v>
      </c>
      <c r="U513" s="36">
        <f t="shared" si="740"/>
        <v>18577.7</v>
      </c>
      <c r="V513" s="36">
        <f t="shared" si="740"/>
        <v>0</v>
      </c>
      <c r="W513" s="36">
        <f t="shared" si="740"/>
        <v>18577.7</v>
      </c>
      <c r="X513" s="36">
        <f t="shared" si="740"/>
        <v>70595.199999999997</v>
      </c>
      <c r="Y513" s="36">
        <f t="shared" si="740"/>
        <v>0</v>
      </c>
      <c r="Z513" s="36">
        <f t="shared" si="740"/>
        <v>70595.199999999997</v>
      </c>
      <c r="AA513" s="36">
        <f t="shared" si="740"/>
        <v>0</v>
      </c>
      <c r="AB513" s="36">
        <f t="shared" si="740"/>
        <v>70595.199999999997</v>
      </c>
      <c r="AC513" s="36">
        <f t="shared" si="740"/>
        <v>0</v>
      </c>
      <c r="AD513" s="36">
        <f t="shared" si="740"/>
        <v>70595.199999999997</v>
      </c>
    </row>
    <row r="514" spans="1:30" ht="15.75" outlineLevel="2" x14ac:dyDescent="0.2">
      <c r="A514" s="26" t="s">
        <v>354</v>
      </c>
      <c r="B514" s="26" t="s">
        <v>408</v>
      </c>
      <c r="C514" s="26" t="s">
        <v>484</v>
      </c>
      <c r="D514" s="26"/>
      <c r="E514" s="27" t="s">
        <v>485</v>
      </c>
      <c r="F514" s="36">
        <f>F515</f>
        <v>0</v>
      </c>
      <c r="G514" s="36">
        <f t="shared" si="738"/>
        <v>0</v>
      </c>
      <c r="H514" s="36"/>
      <c r="I514" s="36">
        <f t="shared" si="738"/>
        <v>0</v>
      </c>
      <c r="J514" s="36">
        <f t="shared" si="738"/>
        <v>0</v>
      </c>
      <c r="K514" s="36"/>
      <c r="L514" s="36">
        <f t="shared" si="738"/>
        <v>0</v>
      </c>
      <c r="M514" s="36">
        <f t="shared" si="738"/>
        <v>0</v>
      </c>
      <c r="N514" s="36"/>
      <c r="O514" s="36">
        <f t="shared" si="739"/>
        <v>0</v>
      </c>
      <c r="P514" s="253"/>
      <c r="Q514" s="36">
        <f t="shared" si="740"/>
        <v>18577.7</v>
      </c>
      <c r="R514" s="36">
        <f t="shared" si="740"/>
        <v>0</v>
      </c>
      <c r="S514" s="36">
        <f t="shared" si="740"/>
        <v>18577.7</v>
      </c>
      <c r="T514" s="36">
        <f t="shared" si="740"/>
        <v>0</v>
      </c>
      <c r="U514" s="36">
        <f t="shared" si="740"/>
        <v>18577.7</v>
      </c>
      <c r="V514" s="36">
        <f t="shared" si="740"/>
        <v>0</v>
      </c>
      <c r="W514" s="36">
        <f t="shared" si="740"/>
        <v>18577.7</v>
      </c>
      <c r="X514" s="36">
        <f t="shared" si="740"/>
        <v>70595.199999999997</v>
      </c>
      <c r="Y514" s="36">
        <f t="shared" si="740"/>
        <v>0</v>
      </c>
      <c r="Z514" s="36">
        <f t="shared" si="740"/>
        <v>70595.199999999997</v>
      </c>
      <c r="AA514" s="36">
        <f t="shared" si="740"/>
        <v>0</v>
      </c>
      <c r="AB514" s="36">
        <f t="shared" si="740"/>
        <v>70595.199999999997</v>
      </c>
      <c r="AC514" s="36">
        <f t="shared" si="740"/>
        <v>0</v>
      </c>
      <c r="AD514" s="36">
        <f t="shared" si="740"/>
        <v>70595.199999999997</v>
      </c>
    </row>
    <row r="515" spans="1:30" ht="63" outlineLevel="2" x14ac:dyDescent="0.2">
      <c r="A515" s="26" t="s">
        <v>354</v>
      </c>
      <c r="B515" s="26" t="s">
        <v>408</v>
      </c>
      <c r="C515" s="26" t="s">
        <v>564</v>
      </c>
      <c r="D515" s="26"/>
      <c r="E515" s="49" t="s">
        <v>565</v>
      </c>
      <c r="F515" s="36">
        <f>F516</f>
        <v>0</v>
      </c>
      <c r="G515" s="36">
        <f t="shared" si="738"/>
        <v>0</v>
      </c>
      <c r="H515" s="36"/>
      <c r="I515" s="36">
        <f t="shared" si="738"/>
        <v>0</v>
      </c>
      <c r="J515" s="36">
        <f t="shared" si="738"/>
        <v>0</v>
      </c>
      <c r="K515" s="36"/>
      <c r="L515" s="36">
        <f t="shared" si="738"/>
        <v>0</v>
      </c>
      <c r="M515" s="36">
        <f t="shared" si="738"/>
        <v>0</v>
      </c>
      <c r="N515" s="36"/>
      <c r="O515" s="36">
        <f t="shared" si="739"/>
        <v>0</v>
      </c>
      <c r="P515" s="253"/>
      <c r="Q515" s="36">
        <f t="shared" si="740"/>
        <v>18577.7</v>
      </c>
      <c r="R515" s="36">
        <f t="shared" si="740"/>
        <v>0</v>
      </c>
      <c r="S515" s="36">
        <f t="shared" si="740"/>
        <v>18577.7</v>
      </c>
      <c r="T515" s="36">
        <f t="shared" si="740"/>
        <v>0</v>
      </c>
      <c r="U515" s="36">
        <f t="shared" si="740"/>
        <v>18577.7</v>
      </c>
      <c r="V515" s="36">
        <f t="shared" si="740"/>
        <v>0</v>
      </c>
      <c r="W515" s="36">
        <f t="shared" si="740"/>
        <v>18577.7</v>
      </c>
      <c r="X515" s="36">
        <f t="shared" si="740"/>
        <v>70595.199999999997</v>
      </c>
      <c r="Y515" s="36">
        <f t="shared" si="740"/>
        <v>0</v>
      </c>
      <c r="Z515" s="36">
        <f t="shared" si="740"/>
        <v>70595.199999999997</v>
      </c>
      <c r="AA515" s="36">
        <f t="shared" si="740"/>
        <v>0</v>
      </c>
      <c r="AB515" s="36">
        <f t="shared" si="740"/>
        <v>70595.199999999997</v>
      </c>
      <c r="AC515" s="36">
        <f t="shared" si="740"/>
        <v>0</v>
      </c>
      <c r="AD515" s="36">
        <f t="shared" si="740"/>
        <v>70595.199999999997</v>
      </c>
    </row>
    <row r="516" spans="1:30" ht="15.75" outlineLevel="2" x14ac:dyDescent="0.2">
      <c r="A516" s="30" t="s">
        <v>354</v>
      </c>
      <c r="B516" s="30" t="s">
        <v>408</v>
      </c>
      <c r="C516" s="30" t="s">
        <v>564</v>
      </c>
      <c r="D516" s="30" t="s">
        <v>76</v>
      </c>
      <c r="E516" s="38" t="s">
        <v>77</v>
      </c>
      <c r="F516" s="32">
        <v>0</v>
      </c>
      <c r="G516" s="32"/>
      <c r="H516" s="32"/>
      <c r="I516" s="32"/>
      <c r="J516" s="32"/>
      <c r="K516" s="32"/>
      <c r="L516" s="32"/>
      <c r="M516" s="32"/>
      <c r="N516" s="32"/>
      <c r="O516" s="32"/>
      <c r="P516" s="252"/>
      <c r="Q516" s="32">
        <v>18577.7</v>
      </c>
      <c r="R516" s="32"/>
      <c r="S516" s="32">
        <f>SUM(Q516:R516)</f>
        <v>18577.7</v>
      </c>
      <c r="T516" s="32"/>
      <c r="U516" s="32">
        <f>SUM(S516:T516)</f>
        <v>18577.7</v>
      </c>
      <c r="V516" s="32"/>
      <c r="W516" s="32">
        <f>SUM(U516:V516)</f>
        <v>18577.7</v>
      </c>
      <c r="X516" s="32">
        <v>70595.199999999997</v>
      </c>
      <c r="Y516" s="32"/>
      <c r="Z516" s="32">
        <f>SUM(X516:Y516)</f>
        <v>70595.199999999997</v>
      </c>
      <c r="AA516" s="32"/>
      <c r="AB516" s="32">
        <f>SUM(Z516:AA516)</f>
        <v>70595.199999999997</v>
      </c>
      <c r="AC516" s="32"/>
      <c r="AD516" s="32">
        <f>SUM(AB516:AC516)</f>
        <v>70595.199999999997</v>
      </c>
    </row>
    <row r="517" spans="1:30" ht="15.75" outlineLevel="1" x14ac:dyDescent="0.2">
      <c r="A517" s="22" t="s">
        <v>354</v>
      </c>
      <c r="B517" s="22" t="s">
        <v>410</v>
      </c>
      <c r="C517" s="22"/>
      <c r="D517" s="22"/>
      <c r="E517" s="40" t="s">
        <v>411</v>
      </c>
      <c r="F517" s="36">
        <f>F518+F523+F534</f>
        <v>20540.8</v>
      </c>
      <c r="G517" s="36">
        <f t="shared" ref="G517:N517" si="741">G518+G523+G534</f>
        <v>0</v>
      </c>
      <c r="H517" s="36">
        <f t="shared" si="741"/>
        <v>20540.8</v>
      </c>
      <c r="I517" s="36">
        <f t="shared" si="741"/>
        <v>900</v>
      </c>
      <c r="J517" s="36">
        <f t="shared" si="741"/>
        <v>9000</v>
      </c>
      <c r="K517" s="36">
        <f t="shared" si="741"/>
        <v>30440.800000000003</v>
      </c>
      <c r="L517" s="36">
        <f t="shared" si="741"/>
        <v>0</v>
      </c>
      <c r="M517" s="36">
        <f t="shared" si="741"/>
        <v>0</v>
      </c>
      <c r="N517" s="36">
        <f t="shared" si="741"/>
        <v>30440.800000000003</v>
      </c>
      <c r="O517" s="36">
        <f t="shared" ref="O517:P517" si="742">O518+O523+O534</f>
        <v>10670</v>
      </c>
      <c r="P517" s="253">
        <f t="shared" si="742"/>
        <v>41110.800000000003</v>
      </c>
      <c r="Q517" s="36">
        <f>Q518+Q523+Q534</f>
        <v>20219.8</v>
      </c>
      <c r="R517" s="36">
        <f t="shared" ref="R517:U517" si="743">R518+R523+R534</f>
        <v>0</v>
      </c>
      <c r="S517" s="36">
        <f t="shared" si="743"/>
        <v>20219.8</v>
      </c>
      <c r="T517" s="36">
        <f t="shared" si="743"/>
        <v>0</v>
      </c>
      <c r="U517" s="36">
        <f t="shared" si="743"/>
        <v>20219.8</v>
      </c>
      <c r="V517" s="36">
        <f t="shared" ref="V517:W517" si="744">V518+V523+V534</f>
        <v>0</v>
      </c>
      <c r="W517" s="36">
        <f t="shared" si="744"/>
        <v>20219.8</v>
      </c>
      <c r="X517" s="36">
        <f>X518+X523+X534</f>
        <v>13219.8</v>
      </c>
      <c r="Y517" s="36">
        <f t="shared" ref="Y517:AB517" si="745">Y518+Y523+Y534</f>
        <v>0</v>
      </c>
      <c r="Z517" s="36">
        <f t="shared" si="745"/>
        <v>13219.8</v>
      </c>
      <c r="AA517" s="36">
        <f t="shared" si="745"/>
        <v>0</v>
      </c>
      <c r="AB517" s="36">
        <f t="shared" si="745"/>
        <v>13219.8</v>
      </c>
      <c r="AC517" s="36">
        <f t="shared" ref="AC517:AD517" si="746">AC518+AC523+AC534</f>
        <v>0</v>
      </c>
      <c r="AD517" s="36">
        <f t="shared" si="746"/>
        <v>13219.8</v>
      </c>
    </row>
    <row r="518" spans="1:30" ht="19.5" customHeight="1" outlineLevel="2" x14ac:dyDescent="0.2">
      <c r="A518" s="22" t="s">
        <v>354</v>
      </c>
      <c r="B518" s="22" t="s">
        <v>410</v>
      </c>
      <c r="C518" s="22" t="s">
        <v>93</v>
      </c>
      <c r="D518" s="22"/>
      <c r="E518" s="40" t="s">
        <v>652</v>
      </c>
      <c r="F518" s="36">
        <f t="shared" ref="F518:AC521" si="747">F519</f>
        <v>779.1</v>
      </c>
      <c r="G518" s="36">
        <f t="shared" si="747"/>
        <v>0</v>
      </c>
      <c r="H518" s="36">
        <f t="shared" si="747"/>
        <v>779.1</v>
      </c>
      <c r="I518" s="36">
        <f t="shared" si="747"/>
        <v>0</v>
      </c>
      <c r="J518" s="36">
        <f t="shared" si="747"/>
        <v>0</v>
      </c>
      <c r="K518" s="36">
        <f t="shared" si="747"/>
        <v>779.1</v>
      </c>
      <c r="L518" s="36">
        <f t="shared" si="747"/>
        <v>0</v>
      </c>
      <c r="M518" s="36">
        <f t="shared" si="747"/>
        <v>0</v>
      </c>
      <c r="N518" s="36">
        <f t="shared" si="747"/>
        <v>779.1</v>
      </c>
      <c r="O518" s="36">
        <f t="shared" si="747"/>
        <v>0</v>
      </c>
      <c r="P518" s="253">
        <f t="shared" si="747"/>
        <v>779.1</v>
      </c>
      <c r="Q518" s="36">
        <f t="shared" si="747"/>
        <v>779.1</v>
      </c>
      <c r="R518" s="36">
        <f t="shared" si="747"/>
        <v>0</v>
      </c>
      <c r="S518" s="36">
        <f t="shared" si="747"/>
        <v>779.1</v>
      </c>
      <c r="T518" s="36">
        <f t="shared" si="747"/>
        <v>0</v>
      </c>
      <c r="U518" s="36">
        <f t="shared" si="747"/>
        <v>779.1</v>
      </c>
      <c r="V518" s="36">
        <f t="shared" si="747"/>
        <v>0</v>
      </c>
      <c r="W518" s="36">
        <f t="shared" si="747"/>
        <v>779.1</v>
      </c>
      <c r="X518" s="36">
        <f t="shared" si="747"/>
        <v>779.1</v>
      </c>
      <c r="Y518" s="36">
        <f t="shared" si="747"/>
        <v>0</v>
      </c>
      <c r="Z518" s="36">
        <f t="shared" si="747"/>
        <v>779.1</v>
      </c>
      <c r="AA518" s="36">
        <f t="shared" si="747"/>
        <v>0</v>
      </c>
      <c r="AB518" s="36">
        <f t="shared" si="747"/>
        <v>779.1</v>
      </c>
      <c r="AC518" s="36">
        <f t="shared" si="747"/>
        <v>0</v>
      </c>
      <c r="AD518" s="36">
        <f t="shared" ref="AC518:AD521" si="748">AD519</f>
        <v>779.1</v>
      </c>
    </row>
    <row r="519" spans="1:30" ht="31.5" outlineLevel="3" x14ac:dyDescent="0.2">
      <c r="A519" s="22" t="s">
        <v>354</v>
      </c>
      <c r="B519" s="22" t="s">
        <v>410</v>
      </c>
      <c r="C519" s="22" t="s">
        <v>104</v>
      </c>
      <c r="D519" s="22"/>
      <c r="E519" s="40" t="s">
        <v>663</v>
      </c>
      <c r="F519" s="36">
        <f t="shared" si="747"/>
        <v>779.1</v>
      </c>
      <c r="G519" s="36">
        <f t="shared" si="747"/>
        <v>0</v>
      </c>
      <c r="H519" s="36">
        <f t="shared" si="747"/>
        <v>779.1</v>
      </c>
      <c r="I519" s="36">
        <f t="shared" si="747"/>
        <v>0</v>
      </c>
      <c r="J519" s="36">
        <f t="shared" si="747"/>
        <v>0</v>
      </c>
      <c r="K519" s="36">
        <f t="shared" si="747"/>
        <v>779.1</v>
      </c>
      <c r="L519" s="36">
        <f t="shared" si="747"/>
        <v>0</v>
      </c>
      <c r="M519" s="36">
        <f t="shared" si="747"/>
        <v>0</v>
      </c>
      <c r="N519" s="36">
        <f t="shared" si="747"/>
        <v>779.1</v>
      </c>
      <c r="O519" s="36">
        <f t="shared" si="747"/>
        <v>0</v>
      </c>
      <c r="P519" s="253">
        <f t="shared" si="747"/>
        <v>779.1</v>
      </c>
      <c r="Q519" s="36">
        <f t="shared" si="747"/>
        <v>779.1</v>
      </c>
      <c r="R519" s="36">
        <f t="shared" si="747"/>
        <v>0</v>
      </c>
      <c r="S519" s="36">
        <f t="shared" si="747"/>
        <v>779.1</v>
      </c>
      <c r="T519" s="36">
        <f t="shared" si="747"/>
        <v>0</v>
      </c>
      <c r="U519" s="36">
        <f t="shared" si="747"/>
        <v>779.1</v>
      </c>
      <c r="V519" s="36">
        <f t="shared" si="747"/>
        <v>0</v>
      </c>
      <c r="W519" s="36">
        <f t="shared" si="747"/>
        <v>779.1</v>
      </c>
      <c r="X519" s="36">
        <f t="shared" si="747"/>
        <v>779.1</v>
      </c>
      <c r="Y519" s="36">
        <f t="shared" si="747"/>
        <v>0</v>
      </c>
      <c r="Z519" s="36">
        <f t="shared" si="747"/>
        <v>779.1</v>
      </c>
      <c r="AA519" s="36">
        <f t="shared" si="747"/>
        <v>0</v>
      </c>
      <c r="AB519" s="36">
        <f t="shared" si="747"/>
        <v>779.1</v>
      </c>
      <c r="AC519" s="36">
        <f t="shared" si="748"/>
        <v>0</v>
      </c>
      <c r="AD519" s="36">
        <f t="shared" si="748"/>
        <v>779.1</v>
      </c>
    </row>
    <row r="520" spans="1:30" ht="31.5" outlineLevel="4" x14ac:dyDescent="0.2">
      <c r="A520" s="22" t="s">
        <v>354</v>
      </c>
      <c r="B520" s="22" t="s">
        <v>410</v>
      </c>
      <c r="C520" s="22" t="s">
        <v>105</v>
      </c>
      <c r="D520" s="22"/>
      <c r="E520" s="40" t="s">
        <v>55</v>
      </c>
      <c r="F520" s="36">
        <f t="shared" si="747"/>
        <v>779.1</v>
      </c>
      <c r="G520" s="36">
        <f t="shared" si="747"/>
        <v>0</v>
      </c>
      <c r="H520" s="36">
        <f t="shared" si="747"/>
        <v>779.1</v>
      </c>
      <c r="I520" s="36">
        <f t="shared" si="747"/>
        <v>0</v>
      </c>
      <c r="J520" s="36">
        <f t="shared" si="747"/>
        <v>0</v>
      </c>
      <c r="K520" s="36">
        <f t="shared" si="747"/>
        <v>779.1</v>
      </c>
      <c r="L520" s="36">
        <f t="shared" si="747"/>
        <v>0</v>
      </c>
      <c r="M520" s="36">
        <f t="shared" si="747"/>
        <v>0</v>
      </c>
      <c r="N520" s="36">
        <f t="shared" si="747"/>
        <v>779.1</v>
      </c>
      <c r="O520" s="36">
        <f t="shared" si="747"/>
        <v>0</v>
      </c>
      <c r="P520" s="253">
        <f t="shared" si="747"/>
        <v>779.1</v>
      </c>
      <c r="Q520" s="36">
        <f t="shared" si="747"/>
        <v>779.1</v>
      </c>
      <c r="R520" s="36">
        <f t="shared" si="747"/>
        <v>0</v>
      </c>
      <c r="S520" s="36">
        <f t="shared" si="747"/>
        <v>779.1</v>
      </c>
      <c r="T520" s="36">
        <f t="shared" si="747"/>
        <v>0</v>
      </c>
      <c r="U520" s="36">
        <f t="shared" si="747"/>
        <v>779.1</v>
      </c>
      <c r="V520" s="36">
        <f t="shared" si="747"/>
        <v>0</v>
      </c>
      <c r="W520" s="36">
        <f t="shared" si="747"/>
        <v>779.1</v>
      </c>
      <c r="X520" s="36">
        <f t="shared" si="747"/>
        <v>779.1</v>
      </c>
      <c r="Y520" s="36">
        <f t="shared" si="747"/>
        <v>0</v>
      </c>
      <c r="Z520" s="36">
        <f t="shared" si="747"/>
        <v>779.1</v>
      </c>
      <c r="AA520" s="36">
        <f t="shared" si="747"/>
        <v>0</v>
      </c>
      <c r="AB520" s="36">
        <f t="shared" si="747"/>
        <v>779.1</v>
      </c>
      <c r="AC520" s="36">
        <f t="shared" si="748"/>
        <v>0</v>
      </c>
      <c r="AD520" s="36">
        <f t="shared" si="748"/>
        <v>779.1</v>
      </c>
    </row>
    <row r="521" spans="1:30" ht="19.5" customHeight="1" outlineLevel="5" x14ac:dyDescent="0.2">
      <c r="A521" s="22" t="s">
        <v>354</v>
      </c>
      <c r="B521" s="22" t="s">
        <v>410</v>
      </c>
      <c r="C521" s="22" t="s">
        <v>106</v>
      </c>
      <c r="D521" s="22"/>
      <c r="E521" s="40" t="s">
        <v>664</v>
      </c>
      <c r="F521" s="36">
        <f t="shared" si="747"/>
        <v>779.1</v>
      </c>
      <c r="G521" s="36">
        <f t="shared" si="747"/>
        <v>0</v>
      </c>
      <c r="H521" s="36">
        <f t="shared" si="747"/>
        <v>779.1</v>
      </c>
      <c r="I521" s="36">
        <f t="shared" si="747"/>
        <v>0</v>
      </c>
      <c r="J521" s="36">
        <f t="shared" si="747"/>
        <v>0</v>
      </c>
      <c r="K521" s="36">
        <f t="shared" si="747"/>
        <v>779.1</v>
      </c>
      <c r="L521" s="36">
        <f t="shared" si="747"/>
        <v>0</v>
      </c>
      <c r="M521" s="36">
        <f t="shared" si="747"/>
        <v>0</v>
      </c>
      <c r="N521" s="36">
        <f t="shared" si="747"/>
        <v>779.1</v>
      </c>
      <c r="O521" s="36">
        <f t="shared" si="747"/>
        <v>0</v>
      </c>
      <c r="P521" s="253">
        <f t="shared" si="747"/>
        <v>779.1</v>
      </c>
      <c r="Q521" s="36">
        <f t="shared" si="747"/>
        <v>779.1</v>
      </c>
      <c r="R521" s="36">
        <f t="shared" si="747"/>
        <v>0</v>
      </c>
      <c r="S521" s="36">
        <f t="shared" si="747"/>
        <v>779.1</v>
      </c>
      <c r="T521" s="36">
        <f t="shared" si="747"/>
        <v>0</v>
      </c>
      <c r="U521" s="36">
        <f t="shared" si="747"/>
        <v>779.1</v>
      </c>
      <c r="V521" s="36">
        <f t="shared" si="747"/>
        <v>0</v>
      </c>
      <c r="W521" s="36">
        <f t="shared" si="747"/>
        <v>779.1</v>
      </c>
      <c r="X521" s="36">
        <f t="shared" si="747"/>
        <v>779.1</v>
      </c>
      <c r="Y521" s="36">
        <f t="shared" si="747"/>
        <v>0</v>
      </c>
      <c r="Z521" s="36">
        <f t="shared" si="747"/>
        <v>779.1</v>
      </c>
      <c r="AA521" s="36">
        <f t="shared" si="747"/>
        <v>0</v>
      </c>
      <c r="AB521" s="36">
        <f t="shared" si="747"/>
        <v>779.1</v>
      </c>
      <c r="AC521" s="36">
        <f t="shared" si="748"/>
        <v>0</v>
      </c>
      <c r="AD521" s="36">
        <f t="shared" si="748"/>
        <v>779.1</v>
      </c>
    </row>
    <row r="522" spans="1:30" ht="15.75" outlineLevel="7" x14ac:dyDescent="0.2">
      <c r="A522" s="41" t="s">
        <v>354</v>
      </c>
      <c r="B522" s="41" t="s">
        <v>410</v>
      </c>
      <c r="C522" s="41" t="s">
        <v>106</v>
      </c>
      <c r="D522" s="41" t="s">
        <v>14</v>
      </c>
      <c r="E522" s="42" t="s">
        <v>15</v>
      </c>
      <c r="F522" s="32">
        <v>779.1</v>
      </c>
      <c r="G522" s="32"/>
      <c r="H522" s="32">
        <f>SUM(F522:G522)</f>
        <v>779.1</v>
      </c>
      <c r="I522" s="32"/>
      <c r="J522" s="32"/>
      <c r="K522" s="32">
        <f>SUM(H522:J522)</f>
        <v>779.1</v>
      </c>
      <c r="L522" s="32"/>
      <c r="M522" s="32"/>
      <c r="N522" s="32">
        <f>SUM(K522:M522)</f>
        <v>779.1</v>
      </c>
      <c r="O522" s="32"/>
      <c r="P522" s="252">
        <f>SUM(N522:O522)</f>
        <v>779.1</v>
      </c>
      <c r="Q522" s="34">
        <v>779.1</v>
      </c>
      <c r="R522" s="32"/>
      <c r="S522" s="32">
        <f>SUM(Q522:R522)</f>
        <v>779.1</v>
      </c>
      <c r="T522" s="32"/>
      <c r="U522" s="32">
        <f>SUM(S522:T522)</f>
        <v>779.1</v>
      </c>
      <c r="V522" s="32"/>
      <c r="W522" s="32">
        <f>SUM(U522:V522)</f>
        <v>779.1</v>
      </c>
      <c r="X522" s="34">
        <v>779.1</v>
      </c>
      <c r="Y522" s="32"/>
      <c r="Z522" s="32">
        <f>SUM(X522:Y522)</f>
        <v>779.1</v>
      </c>
      <c r="AA522" s="32"/>
      <c r="AB522" s="32">
        <f>SUM(Z522:AA522)</f>
        <v>779.1</v>
      </c>
      <c r="AC522" s="32"/>
      <c r="AD522" s="32">
        <f>SUM(AB522:AC522)</f>
        <v>779.1</v>
      </c>
    </row>
    <row r="523" spans="1:30" ht="31.5" outlineLevel="2" x14ac:dyDescent="0.2">
      <c r="A523" s="22" t="s">
        <v>354</v>
      </c>
      <c r="B523" s="22" t="s">
        <v>410</v>
      </c>
      <c r="C523" s="22" t="s">
        <v>36</v>
      </c>
      <c r="D523" s="22"/>
      <c r="E523" s="40" t="s">
        <v>685</v>
      </c>
      <c r="F523" s="36">
        <f>F524+F530</f>
        <v>5696.9</v>
      </c>
      <c r="G523" s="36">
        <f t="shared" ref="G523:N523" si="749">G524+G530</f>
        <v>0</v>
      </c>
      <c r="H523" s="36">
        <f t="shared" si="749"/>
        <v>5696.9</v>
      </c>
      <c r="I523" s="36">
        <f t="shared" si="749"/>
        <v>0</v>
      </c>
      <c r="J523" s="36">
        <f t="shared" si="749"/>
        <v>0</v>
      </c>
      <c r="K523" s="36">
        <f t="shared" si="749"/>
        <v>5696.9</v>
      </c>
      <c r="L523" s="36">
        <f t="shared" si="749"/>
        <v>0</v>
      </c>
      <c r="M523" s="36">
        <f t="shared" si="749"/>
        <v>0</v>
      </c>
      <c r="N523" s="36">
        <f t="shared" si="749"/>
        <v>5696.9</v>
      </c>
      <c r="O523" s="36">
        <f t="shared" ref="O523:P523" si="750">O524+O530</f>
        <v>0</v>
      </c>
      <c r="P523" s="253">
        <f t="shared" si="750"/>
        <v>5696.9</v>
      </c>
      <c r="Q523" s="36">
        <f>Q524+Q530</f>
        <v>5375.9</v>
      </c>
      <c r="R523" s="36">
        <f t="shared" ref="R523:U523" si="751">R524+R530</f>
        <v>0</v>
      </c>
      <c r="S523" s="36">
        <f t="shared" si="751"/>
        <v>5375.9</v>
      </c>
      <c r="T523" s="36">
        <f t="shared" si="751"/>
        <v>0</v>
      </c>
      <c r="U523" s="36">
        <f t="shared" si="751"/>
        <v>5375.9</v>
      </c>
      <c r="V523" s="36">
        <f t="shared" ref="V523:W523" si="752">V524+V530</f>
        <v>0</v>
      </c>
      <c r="W523" s="36">
        <f t="shared" si="752"/>
        <v>5375.9</v>
      </c>
      <c r="X523" s="36">
        <f>X524+X530</f>
        <v>5375.9</v>
      </c>
      <c r="Y523" s="36">
        <f t="shared" ref="Y523:AB523" si="753">Y524+Y530</f>
        <v>0</v>
      </c>
      <c r="Z523" s="36">
        <f t="shared" si="753"/>
        <v>5375.9</v>
      </c>
      <c r="AA523" s="36">
        <f t="shared" si="753"/>
        <v>0</v>
      </c>
      <c r="AB523" s="36">
        <f t="shared" si="753"/>
        <v>5375.9</v>
      </c>
      <c r="AC523" s="36">
        <f t="shared" ref="AC523:AD523" si="754">AC524+AC530</f>
        <v>0</v>
      </c>
      <c r="AD523" s="36">
        <f t="shared" si="754"/>
        <v>5375.9</v>
      </c>
    </row>
    <row r="524" spans="1:30" ht="31.5" outlineLevel="3" x14ac:dyDescent="0.2">
      <c r="A524" s="22" t="s">
        <v>354</v>
      </c>
      <c r="B524" s="22" t="s">
        <v>410</v>
      </c>
      <c r="C524" s="22" t="s">
        <v>168</v>
      </c>
      <c r="D524" s="22"/>
      <c r="E524" s="40" t="s">
        <v>695</v>
      </c>
      <c r="F524" s="36">
        <f>F525</f>
        <v>3108.9</v>
      </c>
      <c r="G524" s="36">
        <f t="shared" ref="G524:P524" si="755">G525</f>
        <v>0</v>
      </c>
      <c r="H524" s="36">
        <f t="shared" si="755"/>
        <v>3108.9</v>
      </c>
      <c r="I524" s="36">
        <f t="shared" si="755"/>
        <v>0</v>
      </c>
      <c r="J524" s="36">
        <f t="shared" si="755"/>
        <v>0</v>
      </c>
      <c r="K524" s="36">
        <f t="shared" si="755"/>
        <v>3108.9</v>
      </c>
      <c r="L524" s="36">
        <f t="shared" si="755"/>
        <v>0</v>
      </c>
      <c r="M524" s="36">
        <f t="shared" si="755"/>
        <v>0</v>
      </c>
      <c r="N524" s="36">
        <f t="shared" si="755"/>
        <v>3108.9</v>
      </c>
      <c r="O524" s="36">
        <f t="shared" si="755"/>
        <v>0</v>
      </c>
      <c r="P524" s="253">
        <f t="shared" si="755"/>
        <v>3108.9</v>
      </c>
      <c r="Q524" s="36">
        <f>Q525</f>
        <v>2787.9</v>
      </c>
      <c r="R524" s="36">
        <f t="shared" ref="R524:W524" si="756">R525</f>
        <v>0</v>
      </c>
      <c r="S524" s="36">
        <f t="shared" si="756"/>
        <v>2787.9</v>
      </c>
      <c r="T524" s="36">
        <f t="shared" si="756"/>
        <v>0</v>
      </c>
      <c r="U524" s="36">
        <f t="shared" si="756"/>
        <v>2787.9</v>
      </c>
      <c r="V524" s="36">
        <f t="shared" si="756"/>
        <v>0</v>
      </c>
      <c r="W524" s="36">
        <f t="shared" si="756"/>
        <v>2787.9</v>
      </c>
      <c r="X524" s="36">
        <f>X525</f>
        <v>2787.9</v>
      </c>
      <c r="Y524" s="36">
        <f t="shared" ref="Y524:AD524" si="757">Y525</f>
        <v>0</v>
      </c>
      <c r="Z524" s="36">
        <f t="shared" si="757"/>
        <v>2787.9</v>
      </c>
      <c r="AA524" s="36">
        <f t="shared" si="757"/>
        <v>0</v>
      </c>
      <c r="AB524" s="36">
        <f t="shared" si="757"/>
        <v>2787.9</v>
      </c>
      <c r="AC524" s="36">
        <f t="shared" si="757"/>
        <v>0</v>
      </c>
      <c r="AD524" s="36">
        <f t="shared" si="757"/>
        <v>2787.9</v>
      </c>
    </row>
    <row r="525" spans="1:30" ht="15.75" outlineLevel="4" x14ac:dyDescent="0.2">
      <c r="A525" s="22" t="s">
        <v>354</v>
      </c>
      <c r="B525" s="22" t="s">
        <v>410</v>
      </c>
      <c r="C525" s="22" t="s">
        <v>169</v>
      </c>
      <c r="D525" s="22"/>
      <c r="E525" s="40" t="s">
        <v>170</v>
      </c>
      <c r="F525" s="36">
        <f t="shared" ref="F525:AB525" si="758">F526+F528</f>
        <v>3108.9</v>
      </c>
      <c r="G525" s="36">
        <f t="shared" si="758"/>
        <v>0</v>
      </c>
      <c r="H525" s="36">
        <f t="shared" si="758"/>
        <v>3108.9</v>
      </c>
      <c r="I525" s="36">
        <f t="shared" si="758"/>
        <v>0</v>
      </c>
      <c r="J525" s="36">
        <f t="shared" si="758"/>
        <v>0</v>
      </c>
      <c r="K525" s="36">
        <f t="shared" si="758"/>
        <v>3108.9</v>
      </c>
      <c r="L525" s="36">
        <f t="shared" si="758"/>
        <v>0</v>
      </c>
      <c r="M525" s="36">
        <f t="shared" si="758"/>
        <v>0</v>
      </c>
      <c r="N525" s="36">
        <f t="shared" si="758"/>
        <v>3108.9</v>
      </c>
      <c r="O525" s="36">
        <f t="shared" ref="O525:P525" si="759">O526+O528</f>
        <v>0</v>
      </c>
      <c r="P525" s="253">
        <f t="shared" si="759"/>
        <v>3108.9</v>
      </c>
      <c r="Q525" s="36">
        <f t="shared" si="758"/>
        <v>2787.9</v>
      </c>
      <c r="R525" s="36">
        <f t="shared" si="758"/>
        <v>0</v>
      </c>
      <c r="S525" s="36">
        <f t="shared" si="758"/>
        <v>2787.9</v>
      </c>
      <c r="T525" s="36">
        <f t="shared" si="758"/>
        <v>0</v>
      </c>
      <c r="U525" s="36">
        <f t="shared" si="758"/>
        <v>2787.9</v>
      </c>
      <c r="V525" s="36">
        <f t="shared" ref="V525:W525" si="760">V526+V528</f>
        <v>0</v>
      </c>
      <c r="W525" s="36">
        <f t="shared" si="760"/>
        <v>2787.9</v>
      </c>
      <c r="X525" s="36">
        <f t="shared" si="758"/>
        <v>2787.9</v>
      </c>
      <c r="Y525" s="36">
        <f t="shared" si="758"/>
        <v>0</v>
      </c>
      <c r="Z525" s="36">
        <f t="shared" si="758"/>
        <v>2787.9</v>
      </c>
      <c r="AA525" s="36">
        <f t="shared" si="758"/>
        <v>0</v>
      </c>
      <c r="AB525" s="36">
        <f t="shared" si="758"/>
        <v>2787.9</v>
      </c>
      <c r="AC525" s="36">
        <f t="shared" ref="AC525:AD525" si="761">AC526+AC528</f>
        <v>0</v>
      </c>
      <c r="AD525" s="36">
        <f t="shared" si="761"/>
        <v>2787.9</v>
      </c>
    </row>
    <row r="526" spans="1:30" ht="15.75" outlineLevel="5" x14ac:dyDescent="0.2">
      <c r="A526" s="22" t="s">
        <v>354</v>
      </c>
      <c r="B526" s="22" t="s">
        <v>410</v>
      </c>
      <c r="C526" s="22" t="s">
        <v>171</v>
      </c>
      <c r="D526" s="22"/>
      <c r="E526" s="40" t="s">
        <v>40</v>
      </c>
      <c r="F526" s="36">
        <f t="shared" ref="F526:AD526" si="762">F527</f>
        <v>1787.9</v>
      </c>
      <c r="G526" s="36">
        <f t="shared" si="762"/>
        <v>0</v>
      </c>
      <c r="H526" s="36">
        <f t="shared" si="762"/>
        <v>1787.9</v>
      </c>
      <c r="I526" s="36">
        <f t="shared" si="762"/>
        <v>0</v>
      </c>
      <c r="J526" s="36">
        <f t="shared" si="762"/>
        <v>0</v>
      </c>
      <c r="K526" s="36">
        <f t="shared" si="762"/>
        <v>1787.9</v>
      </c>
      <c r="L526" s="36">
        <f t="shared" si="762"/>
        <v>0</v>
      </c>
      <c r="M526" s="36">
        <f t="shared" si="762"/>
        <v>0</v>
      </c>
      <c r="N526" s="36">
        <f t="shared" si="762"/>
        <v>1787.9</v>
      </c>
      <c r="O526" s="36">
        <f t="shared" si="762"/>
        <v>0</v>
      </c>
      <c r="P526" s="253">
        <f t="shared" si="762"/>
        <v>1787.9</v>
      </c>
      <c r="Q526" s="36">
        <f t="shared" si="762"/>
        <v>1787.9</v>
      </c>
      <c r="R526" s="36">
        <f t="shared" si="762"/>
        <v>0</v>
      </c>
      <c r="S526" s="36">
        <f t="shared" si="762"/>
        <v>1787.9</v>
      </c>
      <c r="T526" s="36">
        <f t="shared" si="762"/>
        <v>0</v>
      </c>
      <c r="U526" s="36">
        <f t="shared" si="762"/>
        <v>1787.9</v>
      </c>
      <c r="V526" s="36">
        <f t="shared" si="762"/>
        <v>0</v>
      </c>
      <c r="W526" s="36">
        <f t="shared" si="762"/>
        <v>1787.9</v>
      </c>
      <c r="X526" s="36">
        <f t="shared" si="762"/>
        <v>1787.9</v>
      </c>
      <c r="Y526" s="36">
        <f t="shared" si="762"/>
        <v>0</v>
      </c>
      <c r="Z526" s="36">
        <f t="shared" si="762"/>
        <v>1787.9</v>
      </c>
      <c r="AA526" s="36">
        <f t="shared" si="762"/>
        <v>0</v>
      </c>
      <c r="AB526" s="36">
        <f t="shared" si="762"/>
        <v>1787.9</v>
      </c>
      <c r="AC526" s="36">
        <f t="shared" si="762"/>
        <v>0</v>
      </c>
      <c r="AD526" s="36">
        <f t="shared" si="762"/>
        <v>1787.9</v>
      </c>
    </row>
    <row r="527" spans="1:30" ht="15.75" outlineLevel="7" x14ac:dyDescent="0.2">
      <c r="A527" s="41" t="s">
        <v>354</v>
      </c>
      <c r="B527" s="41" t="s">
        <v>410</v>
      </c>
      <c r="C527" s="41" t="s">
        <v>171</v>
      </c>
      <c r="D527" s="41" t="s">
        <v>41</v>
      </c>
      <c r="E527" s="42" t="s">
        <v>42</v>
      </c>
      <c r="F527" s="32">
        <v>1787.9</v>
      </c>
      <c r="G527" s="32"/>
      <c r="H527" s="32">
        <f>SUM(F527:G527)</f>
        <v>1787.9</v>
      </c>
      <c r="I527" s="32"/>
      <c r="J527" s="32"/>
      <c r="K527" s="32">
        <f>SUM(H527:J527)</f>
        <v>1787.9</v>
      </c>
      <c r="L527" s="32"/>
      <c r="M527" s="32"/>
      <c r="N527" s="32">
        <f>SUM(K527:M527)</f>
        <v>1787.9</v>
      </c>
      <c r="O527" s="32"/>
      <c r="P527" s="252">
        <f>SUM(N527:O527)</f>
        <v>1787.9</v>
      </c>
      <c r="Q527" s="34">
        <v>1787.9</v>
      </c>
      <c r="R527" s="32"/>
      <c r="S527" s="32">
        <f>SUM(Q527:R527)</f>
        <v>1787.9</v>
      </c>
      <c r="T527" s="32"/>
      <c r="U527" s="32">
        <f>SUM(S527:T527)</f>
        <v>1787.9</v>
      </c>
      <c r="V527" s="32"/>
      <c r="W527" s="32">
        <f>SUM(U527:V527)</f>
        <v>1787.9</v>
      </c>
      <c r="X527" s="34">
        <v>1787.9</v>
      </c>
      <c r="Y527" s="32"/>
      <c r="Z527" s="32">
        <f>SUM(X527:Y527)</f>
        <v>1787.9</v>
      </c>
      <c r="AA527" s="32"/>
      <c r="AB527" s="32">
        <f>SUM(Z527:AA527)</f>
        <v>1787.9</v>
      </c>
      <c r="AC527" s="32"/>
      <c r="AD527" s="32">
        <f>SUM(AB527:AC527)</f>
        <v>1787.9</v>
      </c>
    </row>
    <row r="528" spans="1:30" s="82" customFormat="1" ht="15.75" outlineLevel="7" x14ac:dyDescent="0.2">
      <c r="A528" s="22" t="s">
        <v>354</v>
      </c>
      <c r="B528" s="22" t="s">
        <v>410</v>
      </c>
      <c r="C528" s="22" t="s">
        <v>172</v>
      </c>
      <c r="D528" s="22"/>
      <c r="E528" s="40" t="s">
        <v>173</v>
      </c>
      <c r="F528" s="36">
        <f t="shared" ref="F528:AD528" si="763">F529</f>
        <v>1321</v>
      </c>
      <c r="G528" s="36">
        <f t="shared" si="763"/>
        <v>0</v>
      </c>
      <c r="H528" s="36">
        <f t="shared" si="763"/>
        <v>1321</v>
      </c>
      <c r="I528" s="36">
        <f t="shared" si="763"/>
        <v>0</v>
      </c>
      <c r="J528" s="36">
        <f t="shared" si="763"/>
        <v>0</v>
      </c>
      <c r="K528" s="36">
        <f t="shared" si="763"/>
        <v>1321</v>
      </c>
      <c r="L528" s="36">
        <f t="shared" si="763"/>
        <v>0</v>
      </c>
      <c r="M528" s="36">
        <f t="shared" si="763"/>
        <v>0</v>
      </c>
      <c r="N528" s="36">
        <f t="shared" si="763"/>
        <v>1321</v>
      </c>
      <c r="O528" s="36">
        <f t="shared" si="763"/>
        <v>0</v>
      </c>
      <c r="P528" s="253">
        <f t="shared" si="763"/>
        <v>1321</v>
      </c>
      <c r="Q528" s="36">
        <f t="shared" si="763"/>
        <v>1000</v>
      </c>
      <c r="R528" s="36">
        <f t="shared" si="763"/>
        <v>0</v>
      </c>
      <c r="S528" s="36">
        <f t="shared" si="763"/>
        <v>1000</v>
      </c>
      <c r="T528" s="36">
        <f t="shared" si="763"/>
        <v>0</v>
      </c>
      <c r="U528" s="36">
        <f t="shared" si="763"/>
        <v>1000</v>
      </c>
      <c r="V528" s="36">
        <f t="shared" si="763"/>
        <v>0</v>
      </c>
      <c r="W528" s="36">
        <f t="shared" si="763"/>
        <v>1000</v>
      </c>
      <c r="X528" s="36">
        <f t="shared" si="763"/>
        <v>1000</v>
      </c>
      <c r="Y528" s="36">
        <f t="shared" si="763"/>
        <v>0</v>
      </c>
      <c r="Z528" s="36">
        <f t="shared" si="763"/>
        <v>1000</v>
      </c>
      <c r="AA528" s="36">
        <f t="shared" si="763"/>
        <v>0</v>
      </c>
      <c r="AB528" s="36">
        <f t="shared" si="763"/>
        <v>1000</v>
      </c>
      <c r="AC528" s="36">
        <f t="shared" si="763"/>
        <v>0</v>
      </c>
      <c r="AD528" s="36">
        <f t="shared" si="763"/>
        <v>1000</v>
      </c>
    </row>
    <row r="529" spans="1:30" ht="15.75" outlineLevel="7" x14ac:dyDescent="0.2">
      <c r="A529" s="41" t="s">
        <v>354</v>
      </c>
      <c r="B529" s="41" t="s">
        <v>410</v>
      </c>
      <c r="C529" s="41" t="s">
        <v>172</v>
      </c>
      <c r="D529" s="41" t="s">
        <v>18</v>
      </c>
      <c r="E529" s="42" t="s">
        <v>19</v>
      </c>
      <c r="F529" s="51">
        <v>1321</v>
      </c>
      <c r="G529" s="32"/>
      <c r="H529" s="32">
        <f>SUM(F529:G529)</f>
        <v>1321</v>
      </c>
      <c r="I529" s="32"/>
      <c r="J529" s="32"/>
      <c r="K529" s="32">
        <f>SUM(H529:J529)</f>
        <v>1321</v>
      </c>
      <c r="L529" s="32"/>
      <c r="M529" s="32"/>
      <c r="N529" s="32">
        <f>SUM(K529:M529)</f>
        <v>1321</v>
      </c>
      <c r="O529" s="32"/>
      <c r="P529" s="252">
        <f>SUM(N529:O529)</f>
        <v>1321</v>
      </c>
      <c r="Q529" s="34">
        <v>1000</v>
      </c>
      <c r="R529" s="32"/>
      <c r="S529" s="32">
        <f>SUM(Q529:R529)</f>
        <v>1000</v>
      </c>
      <c r="T529" s="32"/>
      <c r="U529" s="32">
        <f>SUM(S529:T529)</f>
        <v>1000</v>
      </c>
      <c r="V529" s="32"/>
      <c r="W529" s="32">
        <f>SUM(U529:V529)</f>
        <v>1000</v>
      </c>
      <c r="X529" s="34">
        <v>1000</v>
      </c>
      <c r="Y529" s="32"/>
      <c r="Z529" s="32">
        <f>SUM(X529:Y529)</f>
        <v>1000</v>
      </c>
      <c r="AA529" s="32"/>
      <c r="AB529" s="32">
        <f>SUM(Z529:AA529)</f>
        <v>1000</v>
      </c>
      <c r="AC529" s="32"/>
      <c r="AD529" s="32">
        <f>SUM(AB529:AC529)</f>
        <v>1000</v>
      </c>
    </row>
    <row r="530" spans="1:30" ht="31.5" outlineLevel="3" x14ac:dyDescent="0.2">
      <c r="A530" s="22" t="s">
        <v>354</v>
      </c>
      <c r="B530" s="22" t="s">
        <v>410</v>
      </c>
      <c r="C530" s="22" t="s">
        <v>174</v>
      </c>
      <c r="D530" s="22"/>
      <c r="E530" s="40" t="s">
        <v>696</v>
      </c>
      <c r="F530" s="36">
        <f t="shared" ref="F530:AC532" si="764">F531</f>
        <v>2588</v>
      </c>
      <c r="G530" s="36">
        <f t="shared" si="764"/>
        <v>0</v>
      </c>
      <c r="H530" s="36">
        <f t="shared" si="764"/>
        <v>2588</v>
      </c>
      <c r="I530" s="36">
        <f t="shared" si="764"/>
        <v>0</v>
      </c>
      <c r="J530" s="36">
        <f t="shared" si="764"/>
        <v>0</v>
      </c>
      <c r="K530" s="36">
        <f t="shared" si="764"/>
        <v>2588</v>
      </c>
      <c r="L530" s="36">
        <f t="shared" si="764"/>
        <v>0</v>
      </c>
      <c r="M530" s="36">
        <f t="shared" si="764"/>
        <v>0</v>
      </c>
      <c r="N530" s="36">
        <f t="shared" si="764"/>
        <v>2588</v>
      </c>
      <c r="O530" s="36">
        <f t="shared" si="764"/>
        <v>0</v>
      </c>
      <c r="P530" s="253">
        <f t="shared" si="764"/>
        <v>2588</v>
      </c>
      <c r="Q530" s="36">
        <f t="shared" si="764"/>
        <v>2588</v>
      </c>
      <c r="R530" s="36">
        <f t="shared" si="764"/>
        <v>0</v>
      </c>
      <c r="S530" s="36">
        <f t="shared" si="764"/>
        <v>2588</v>
      </c>
      <c r="T530" s="36">
        <f t="shared" si="764"/>
        <v>0</v>
      </c>
      <c r="U530" s="36">
        <f t="shared" si="764"/>
        <v>2588</v>
      </c>
      <c r="V530" s="36">
        <f t="shared" si="764"/>
        <v>0</v>
      </c>
      <c r="W530" s="36">
        <f t="shared" si="764"/>
        <v>2588</v>
      </c>
      <c r="X530" s="36">
        <f t="shared" si="764"/>
        <v>2588</v>
      </c>
      <c r="Y530" s="36">
        <f t="shared" si="764"/>
        <v>0</v>
      </c>
      <c r="Z530" s="36">
        <f t="shared" si="764"/>
        <v>2588</v>
      </c>
      <c r="AA530" s="36">
        <f t="shared" si="764"/>
        <v>0</v>
      </c>
      <c r="AB530" s="36">
        <f t="shared" si="764"/>
        <v>2588</v>
      </c>
      <c r="AC530" s="36">
        <f t="shared" si="764"/>
        <v>0</v>
      </c>
      <c r="AD530" s="36">
        <f t="shared" ref="AC530:AD532" si="765">AD531</f>
        <v>2588</v>
      </c>
    </row>
    <row r="531" spans="1:30" ht="31.5" outlineLevel="4" x14ac:dyDescent="0.2">
      <c r="A531" s="22" t="s">
        <v>354</v>
      </c>
      <c r="B531" s="22" t="s">
        <v>410</v>
      </c>
      <c r="C531" s="22" t="s">
        <v>175</v>
      </c>
      <c r="D531" s="22"/>
      <c r="E531" s="40" t="s">
        <v>667</v>
      </c>
      <c r="F531" s="36">
        <f t="shared" si="764"/>
        <v>2588</v>
      </c>
      <c r="G531" s="36">
        <f t="shared" si="764"/>
        <v>0</v>
      </c>
      <c r="H531" s="36">
        <f t="shared" si="764"/>
        <v>2588</v>
      </c>
      <c r="I531" s="36">
        <f t="shared" si="764"/>
        <v>0</v>
      </c>
      <c r="J531" s="36">
        <f t="shared" si="764"/>
        <v>0</v>
      </c>
      <c r="K531" s="36">
        <f t="shared" si="764"/>
        <v>2588</v>
      </c>
      <c r="L531" s="36">
        <f t="shared" si="764"/>
        <v>0</v>
      </c>
      <c r="M531" s="36">
        <f t="shared" si="764"/>
        <v>0</v>
      </c>
      <c r="N531" s="36">
        <f t="shared" si="764"/>
        <v>2588</v>
      </c>
      <c r="O531" s="36">
        <f t="shared" si="764"/>
        <v>0</v>
      </c>
      <c r="P531" s="253">
        <f t="shared" si="764"/>
        <v>2588</v>
      </c>
      <c r="Q531" s="36">
        <f t="shared" si="764"/>
        <v>2588</v>
      </c>
      <c r="R531" s="36">
        <f t="shared" si="764"/>
        <v>0</v>
      </c>
      <c r="S531" s="36">
        <f t="shared" si="764"/>
        <v>2588</v>
      </c>
      <c r="T531" s="36">
        <f t="shared" si="764"/>
        <v>0</v>
      </c>
      <c r="U531" s="36">
        <f t="shared" si="764"/>
        <v>2588</v>
      </c>
      <c r="V531" s="36">
        <f t="shared" si="764"/>
        <v>0</v>
      </c>
      <c r="W531" s="36">
        <f t="shared" si="764"/>
        <v>2588</v>
      </c>
      <c r="X531" s="36">
        <f t="shared" si="764"/>
        <v>2588</v>
      </c>
      <c r="Y531" s="36">
        <f t="shared" si="764"/>
        <v>0</v>
      </c>
      <c r="Z531" s="36">
        <f t="shared" si="764"/>
        <v>2588</v>
      </c>
      <c r="AA531" s="36">
        <f t="shared" si="764"/>
        <v>0</v>
      </c>
      <c r="AB531" s="36">
        <f t="shared" si="764"/>
        <v>2588</v>
      </c>
      <c r="AC531" s="36">
        <f t="shared" si="765"/>
        <v>0</v>
      </c>
      <c r="AD531" s="36">
        <f t="shared" si="765"/>
        <v>2588</v>
      </c>
    </row>
    <row r="532" spans="1:30" ht="15.75" outlineLevel="5" x14ac:dyDescent="0.2">
      <c r="A532" s="22" t="s">
        <v>354</v>
      </c>
      <c r="B532" s="22" t="s">
        <v>410</v>
      </c>
      <c r="C532" s="22" t="s">
        <v>176</v>
      </c>
      <c r="D532" s="22"/>
      <c r="E532" s="40" t="s">
        <v>40</v>
      </c>
      <c r="F532" s="36">
        <f t="shared" si="764"/>
        <v>2588</v>
      </c>
      <c r="G532" s="36">
        <f t="shared" si="764"/>
        <v>0</v>
      </c>
      <c r="H532" s="36">
        <f t="shared" si="764"/>
        <v>2588</v>
      </c>
      <c r="I532" s="36">
        <f t="shared" si="764"/>
        <v>0</v>
      </c>
      <c r="J532" s="36">
        <f t="shared" si="764"/>
        <v>0</v>
      </c>
      <c r="K532" s="36">
        <f t="shared" si="764"/>
        <v>2588</v>
      </c>
      <c r="L532" s="36">
        <f t="shared" si="764"/>
        <v>0</v>
      </c>
      <c r="M532" s="36">
        <f t="shared" si="764"/>
        <v>0</v>
      </c>
      <c r="N532" s="36">
        <f t="shared" si="764"/>
        <v>2588</v>
      </c>
      <c r="O532" s="36">
        <f t="shared" si="764"/>
        <v>0</v>
      </c>
      <c r="P532" s="253">
        <f t="shared" si="764"/>
        <v>2588</v>
      </c>
      <c r="Q532" s="36">
        <f t="shared" si="764"/>
        <v>2588</v>
      </c>
      <c r="R532" s="36">
        <f t="shared" si="764"/>
        <v>0</v>
      </c>
      <c r="S532" s="36">
        <f t="shared" si="764"/>
        <v>2588</v>
      </c>
      <c r="T532" s="36">
        <f t="shared" si="764"/>
        <v>0</v>
      </c>
      <c r="U532" s="36">
        <f t="shared" si="764"/>
        <v>2588</v>
      </c>
      <c r="V532" s="36">
        <f t="shared" si="764"/>
        <v>0</v>
      </c>
      <c r="W532" s="36">
        <f t="shared" si="764"/>
        <v>2588</v>
      </c>
      <c r="X532" s="36">
        <f t="shared" si="764"/>
        <v>2588</v>
      </c>
      <c r="Y532" s="36">
        <f t="shared" si="764"/>
        <v>0</v>
      </c>
      <c r="Z532" s="36">
        <f t="shared" si="764"/>
        <v>2588</v>
      </c>
      <c r="AA532" s="36">
        <f t="shared" si="764"/>
        <v>0</v>
      </c>
      <c r="AB532" s="36">
        <f t="shared" si="764"/>
        <v>2588</v>
      </c>
      <c r="AC532" s="36">
        <f t="shared" si="765"/>
        <v>0</v>
      </c>
      <c r="AD532" s="36">
        <f t="shared" si="765"/>
        <v>2588</v>
      </c>
    </row>
    <row r="533" spans="1:30" ht="15.75" outlineLevel="7" x14ac:dyDescent="0.2">
      <c r="A533" s="41" t="s">
        <v>354</v>
      </c>
      <c r="B533" s="41" t="s">
        <v>410</v>
      </c>
      <c r="C533" s="41" t="s">
        <v>176</v>
      </c>
      <c r="D533" s="41" t="s">
        <v>41</v>
      </c>
      <c r="E533" s="42" t="s">
        <v>42</v>
      </c>
      <c r="F533" s="51">
        <v>2588</v>
      </c>
      <c r="G533" s="32"/>
      <c r="H533" s="32">
        <f>SUM(F533:G533)</f>
        <v>2588</v>
      </c>
      <c r="I533" s="32"/>
      <c r="J533" s="32"/>
      <c r="K533" s="32">
        <f>SUM(H533:J533)</f>
        <v>2588</v>
      </c>
      <c r="L533" s="32"/>
      <c r="M533" s="32"/>
      <c r="N533" s="32">
        <f>SUM(K533:M533)</f>
        <v>2588</v>
      </c>
      <c r="O533" s="32"/>
      <c r="P533" s="252">
        <f>SUM(N533:O533)</f>
        <v>2588</v>
      </c>
      <c r="Q533" s="34">
        <v>2588</v>
      </c>
      <c r="R533" s="32"/>
      <c r="S533" s="32">
        <f>SUM(Q533:R533)</f>
        <v>2588</v>
      </c>
      <c r="T533" s="32"/>
      <c r="U533" s="32">
        <f>SUM(S533:T533)</f>
        <v>2588</v>
      </c>
      <c r="V533" s="32"/>
      <c r="W533" s="32">
        <f>SUM(U533:V533)</f>
        <v>2588</v>
      </c>
      <c r="X533" s="34">
        <v>2588</v>
      </c>
      <c r="Y533" s="32"/>
      <c r="Z533" s="32">
        <f>SUM(X533:Y533)</f>
        <v>2588</v>
      </c>
      <c r="AA533" s="32"/>
      <c r="AB533" s="32">
        <f>SUM(Z533:AA533)</f>
        <v>2588</v>
      </c>
      <c r="AC533" s="32"/>
      <c r="AD533" s="32">
        <f>SUM(AB533:AC533)</f>
        <v>2588</v>
      </c>
    </row>
    <row r="534" spans="1:30" ht="31.5" outlineLevel="2" x14ac:dyDescent="0.2">
      <c r="A534" s="22" t="s">
        <v>354</v>
      </c>
      <c r="B534" s="22" t="s">
        <v>410</v>
      </c>
      <c r="C534" s="22" t="s">
        <v>21</v>
      </c>
      <c r="D534" s="22"/>
      <c r="E534" s="40" t="s">
        <v>676</v>
      </c>
      <c r="F534" s="36">
        <f t="shared" ref="F534:AB534" si="766">F535+F541</f>
        <v>14064.8</v>
      </c>
      <c r="G534" s="36">
        <f t="shared" si="766"/>
        <v>0</v>
      </c>
      <c r="H534" s="36">
        <f t="shared" si="766"/>
        <v>14064.8</v>
      </c>
      <c r="I534" s="36">
        <f t="shared" si="766"/>
        <v>900</v>
      </c>
      <c r="J534" s="36">
        <f t="shared" si="766"/>
        <v>9000</v>
      </c>
      <c r="K534" s="36">
        <f t="shared" si="766"/>
        <v>23964.800000000003</v>
      </c>
      <c r="L534" s="36">
        <f t="shared" si="766"/>
        <v>0</v>
      </c>
      <c r="M534" s="36">
        <f t="shared" si="766"/>
        <v>0</v>
      </c>
      <c r="N534" s="36">
        <f t="shared" si="766"/>
        <v>23964.800000000003</v>
      </c>
      <c r="O534" s="36">
        <f t="shared" ref="O534:P534" si="767">O535+O541</f>
        <v>10670</v>
      </c>
      <c r="P534" s="253">
        <f t="shared" si="767"/>
        <v>34634.800000000003</v>
      </c>
      <c r="Q534" s="36">
        <f t="shared" si="766"/>
        <v>14064.8</v>
      </c>
      <c r="R534" s="36">
        <f t="shared" si="766"/>
        <v>0</v>
      </c>
      <c r="S534" s="36">
        <f t="shared" si="766"/>
        <v>14064.8</v>
      </c>
      <c r="T534" s="36">
        <f t="shared" si="766"/>
        <v>0</v>
      </c>
      <c r="U534" s="36">
        <f t="shared" si="766"/>
        <v>14064.8</v>
      </c>
      <c r="V534" s="36">
        <f t="shared" ref="V534:W534" si="768">V535+V541</f>
        <v>0</v>
      </c>
      <c r="W534" s="36">
        <f t="shared" si="768"/>
        <v>14064.8</v>
      </c>
      <c r="X534" s="36">
        <f t="shared" si="766"/>
        <v>7064.8</v>
      </c>
      <c r="Y534" s="36">
        <f t="shared" si="766"/>
        <v>0</v>
      </c>
      <c r="Z534" s="36">
        <f t="shared" si="766"/>
        <v>7064.8</v>
      </c>
      <c r="AA534" s="36">
        <f t="shared" si="766"/>
        <v>0</v>
      </c>
      <c r="AB534" s="36">
        <f t="shared" si="766"/>
        <v>7064.8</v>
      </c>
      <c r="AC534" s="36">
        <f t="shared" ref="AC534:AD534" si="769">AC535+AC541</f>
        <v>0</v>
      </c>
      <c r="AD534" s="36">
        <f t="shared" si="769"/>
        <v>7064.8</v>
      </c>
    </row>
    <row r="535" spans="1:30" ht="31.5" outlineLevel="3" x14ac:dyDescent="0.2">
      <c r="A535" s="22" t="s">
        <v>354</v>
      </c>
      <c r="B535" s="22" t="s">
        <v>410</v>
      </c>
      <c r="C535" s="22" t="s">
        <v>22</v>
      </c>
      <c r="D535" s="22"/>
      <c r="E535" s="40" t="s">
        <v>684</v>
      </c>
      <c r="F535" s="36">
        <f>F536</f>
        <v>8564.7999999999993</v>
      </c>
      <c r="G535" s="36">
        <f t="shared" ref="G535:P535" si="770">G536</f>
        <v>0</v>
      </c>
      <c r="H535" s="36">
        <f t="shared" si="770"/>
        <v>8564.7999999999993</v>
      </c>
      <c r="I535" s="36">
        <f t="shared" si="770"/>
        <v>0</v>
      </c>
      <c r="J535" s="36">
        <f t="shared" si="770"/>
        <v>9000</v>
      </c>
      <c r="K535" s="36">
        <f t="shared" si="770"/>
        <v>17564.800000000003</v>
      </c>
      <c r="L535" s="36">
        <f t="shared" si="770"/>
        <v>0</v>
      </c>
      <c r="M535" s="36">
        <f t="shared" si="770"/>
        <v>0</v>
      </c>
      <c r="N535" s="36">
        <f t="shared" si="770"/>
        <v>17564.800000000003</v>
      </c>
      <c r="O535" s="36">
        <f t="shared" si="770"/>
        <v>170</v>
      </c>
      <c r="P535" s="253">
        <f t="shared" si="770"/>
        <v>17734.800000000003</v>
      </c>
      <c r="Q535" s="36">
        <f>Q536</f>
        <v>8564.7999999999993</v>
      </c>
      <c r="R535" s="36">
        <f t="shared" ref="R535:W535" si="771">R536</f>
        <v>0</v>
      </c>
      <c r="S535" s="36">
        <f t="shared" si="771"/>
        <v>8564.7999999999993</v>
      </c>
      <c r="T535" s="36">
        <f t="shared" si="771"/>
        <v>0</v>
      </c>
      <c r="U535" s="36">
        <f t="shared" si="771"/>
        <v>8564.7999999999993</v>
      </c>
      <c r="V535" s="36">
        <f t="shared" si="771"/>
        <v>0</v>
      </c>
      <c r="W535" s="36">
        <f t="shared" si="771"/>
        <v>8564.7999999999993</v>
      </c>
      <c r="X535" s="36">
        <f>X536</f>
        <v>1564.8000000000002</v>
      </c>
      <c r="Y535" s="36">
        <f t="shared" ref="Y535:AD535" si="772">Y536</f>
        <v>0</v>
      </c>
      <c r="Z535" s="36">
        <f t="shared" si="772"/>
        <v>1564.8000000000002</v>
      </c>
      <c r="AA535" s="36">
        <f t="shared" si="772"/>
        <v>0</v>
      </c>
      <c r="AB535" s="36">
        <f t="shared" si="772"/>
        <v>1564.8000000000002</v>
      </c>
      <c r="AC535" s="36">
        <f t="shared" si="772"/>
        <v>0</v>
      </c>
      <c r="AD535" s="36">
        <f t="shared" si="772"/>
        <v>1564.8000000000002</v>
      </c>
    </row>
    <row r="536" spans="1:30" ht="15.75" outlineLevel="4" x14ac:dyDescent="0.2">
      <c r="A536" s="22" t="s">
        <v>354</v>
      </c>
      <c r="B536" s="22" t="s">
        <v>410</v>
      </c>
      <c r="C536" s="22" t="s">
        <v>177</v>
      </c>
      <c r="D536" s="22"/>
      <c r="E536" s="40" t="s">
        <v>178</v>
      </c>
      <c r="F536" s="36">
        <f t="shared" ref="F536:AB536" si="773">F537+F539</f>
        <v>8564.7999999999993</v>
      </c>
      <c r="G536" s="36">
        <f t="shared" si="773"/>
        <v>0</v>
      </c>
      <c r="H536" s="36">
        <f t="shared" si="773"/>
        <v>8564.7999999999993</v>
      </c>
      <c r="I536" s="36">
        <f t="shared" si="773"/>
        <v>0</v>
      </c>
      <c r="J536" s="36">
        <f t="shared" si="773"/>
        <v>9000</v>
      </c>
      <c r="K536" s="36">
        <f t="shared" si="773"/>
        <v>17564.800000000003</v>
      </c>
      <c r="L536" s="36">
        <f t="shared" si="773"/>
        <v>0</v>
      </c>
      <c r="M536" s="36">
        <f t="shared" si="773"/>
        <v>0</v>
      </c>
      <c r="N536" s="36">
        <f t="shared" si="773"/>
        <v>17564.800000000003</v>
      </c>
      <c r="O536" s="36">
        <f t="shared" ref="O536:P536" si="774">O537+O539</f>
        <v>170</v>
      </c>
      <c r="P536" s="253">
        <f t="shared" si="774"/>
        <v>17734.800000000003</v>
      </c>
      <c r="Q536" s="36">
        <f t="shared" si="773"/>
        <v>8564.7999999999993</v>
      </c>
      <c r="R536" s="36">
        <f t="shared" si="773"/>
        <v>0</v>
      </c>
      <c r="S536" s="36">
        <f t="shared" si="773"/>
        <v>8564.7999999999993</v>
      </c>
      <c r="T536" s="36">
        <f t="shared" si="773"/>
        <v>0</v>
      </c>
      <c r="U536" s="36">
        <f t="shared" si="773"/>
        <v>8564.7999999999993</v>
      </c>
      <c r="V536" s="36">
        <f t="shared" ref="V536:W536" si="775">V537+V539</f>
        <v>0</v>
      </c>
      <c r="W536" s="36">
        <f t="shared" si="775"/>
        <v>8564.7999999999993</v>
      </c>
      <c r="X536" s="36">
        <f t="shared" si="773"/>
        <v>1564.8000000000002</v>
      </c>
      <c r="Y536" s="36">
        <f t="shared" si="773"/>
        <v>0</v>
      </c>
      <c r="Z536" s="36">
        <f t="shared" si="773"/>
        <v>1564.8000000000002</v>
      </c>
      <c r="AA536" s="36">
        <f t="shared" si="773"/>
        <v>0</v>
      </c>
      <c r="AB536" s="36">
        <f t="shared" si="773"/>
        <v>1564.8000000000002</v>
      </c>
      <c r="AC536" s="36">
        <f t="shared" ref="AC536:AD536" si="776">AC537+AC539</f>
        <v>0</v>
      </c>
      <c r="AD536" s="36">
        <f t="shared" si="776"/>
        <v>1564.8000000000002</v>
      </c>
    </row>
    <row r="537" spans="1:30" ht="15.75" outlineLevel="5" x14ac:dyDescent="0.2">
      <c r="A537" s="22" t="s">
        <v>354</v>
      </c>
      <c r="B537" s="22" t="s">
        <v>410</v>
      </c>
      <c r="C537" s="22" t="s">
        <v>179</v>
      </c>
      <c r="D537" s="22"/>
      <c r="E537" s="40" t="s">
        <v>180</v>
      </c>
      <c r="F537" s="36">
        <f t="shared" ref="F537:AD537" si="777">F538</f>
        <v>11.4</v>
      </c>
      <c r="G537" s="36">
        <f t="shared" si="777"/>
        <v>0</v>
      </c>
      <c r="H537" s="36">
        <f t="shared" si="777"/>
        <v>11.4</v>
      </c>
      <c r="I537" s="36">
        <f t="shared" si="777"/>
        <v>0</v>
      </c>
      <c r="J537" s="36">
        <f t="shared" si="777"/>
        <v>0</v>
      </c>
      <c r="K537" s="36">
        <f t="shared" si="777"/>
        <v>11.4</v>
      </c>
      <c r="L537" s="36">
        <f t="shared" si="777"/>
        <v>0</v>
      </c>
      <c r="M537" s="36">
        <f t="shared" si="777"/>
        <v>0</v>
      </c>
      <c r="N537" s="36">
        <f t="shared" si="777"/>
        <v>11.4</v>
      </c>
      <c r="O537" s="36">
        <f t="shared" si="777"/>
        <v>0</v>
      </c>
      <c r="P537" s="253">
        <f t="shared" si="777"/>
        <v>11.4</v>
      </c>
      <c r="Q537" s="36">
        <f t="shared" si="777"/>
        <v>11.4</v>
      </c>
      <c r="R537" s="36">
        <f t="shared" si="777"/>
        <v>0</v>
      </c>
      <c r="S537" s="36">
        <f t="shared" si="777"/>
        <v>11.4</v>
      </c>
      <c r="T537" s="36">
        <f t="shared" si="777"/>
        <v>0</v>
      </c>
      <c r="U537" s="36">
        <f t="shared" si="777"/>
        <v>11.4</v>
      </c>
      <c r="V537" s="36">
        <f t="shared" si="777"/>
        <v>0</v>
      </c>
      <c r="W537" s="36">
        <f t="shared" si="777"/>
        <v>11.4</v>
      </c>
      <c r="X537" s="36">
        <f t="shared" si="777"/>
        <v>11.4</v>
      </c>
      <c r="Y537" s="36">
        <f t="shared" si="777"/>
        <v>0</v>
      </c>
      <c r="Z537" s="36">
        <f t="shared" si="777"/>
        <v>11.4</v>
      </c>
      <c r="AA537" s="36">
        <f t="shared" si="777"/>
        <v>0</v>
      </c>
      <c r="AB537" s="36">
        <f t="shared" si="777"/>
        <v>11.4</v>
      </c>
      <c r="AC537" s="36">
        <f t="shared" si="777"/>
        <v>0</v>
      </c>
      <c r="AD537" s="36">
        <f t="shared" si="777"/>
        <v>11.4</v>
      </c>
    </row>
    <row r="538" spans="1:30" ht="15.75" outlineLevel="7" x14ac:dyDescent="0.2">
      <c r="A538" s="41" t="s">
        <v>354</v>
      </c>
      <c r="B538" s="41" t="s">
        <v>410</v>
      </c>
      <c r="C538" s="41" t="s">
        <v>179</v>
      </c>
      <c r="D538" s="41" t="s">
        <v>6</v>
      </c>
      <c r="E538" s="42" t="s">
        <v>7</v>
      </c>
      <c r="F538" s="32">
        <v>11.4</v>
      </c>
      <c r="G538" s="32"/>
      <c r="H538" s="32">
        <f>SUM(F538:G538)</f>
        <v>11.4</v>
      </c>
      <c r="I538" s="32"/>
      <c r="J538" s="32"/>
      <c r="K538" s="32">
        <f>SUM(H538:J538)</f>
        <v>11.4</v>
      </c>
      <c r="L538" s="32"/>
      <c r="M538" s="32"/>
      <c r="N538" s="32">
        <f>SUM(K538:M538)</f>
        <v>11.4</v>
      </c>
      <c r="O538" s="32"/>
      <c r="P538" s="252">
        <f>SUM(N538:O538)</f>
        <v>11.4</v>
      </c>
      <c r="Q538" s="34">
        <v>11.4</v>
      </c>
      <c r="R538" s="32"/>
      <c r="S538" s="32">
        <f>SUM(Q538:R538)</f>
        <v>11.4</v>
      </c>
      <c r="T538" s="32"/>
      <c r="U538" s="32">
        <f>SUM(S538:T538)</f>
        <v>11.4</v>
      </c>
      <c r="V538" s="32"/>
      <c r="W538" s="32">
        <f>SUM(U538:V538)</f>
        <v>11.4</v>
      </c>
      <c r="X538" s="34">
        <v>11.4</v>
      </c>
      <c r="Y538" s="32"/>
      <c r="Z538" s="32">
        <f>SUM(X538:Y538)</f>
        <v>11.4</v>
      </c>
      <c r="AA538" s="32"/>
      <c r="AB538" s="32">
        <f>SUM(Z538:AA538)</f>
        <v>11.4</v>
      </c>
      <c r="AC538" s="32"/>
      <c r="AD538" s="32">
        <f>SUM(AB538:AC538)</f>
        <v>11.4</v>
      </c>
    </row>
    <row r="539" spans="1:30" ht="31.5" outlineLevel="5" x14ac:dyDescent="0.2">
      <c r="A539" s="22" t="s">
        <v>354</v>
      </c>
      <c r="B539" s="22" t="s">
        <v>410</v>
      </c>
      <c r="C539" s="22" t="s">
        <v>181</v>
      </c>
      <c r="D539" s="22"/>
      <c r="E539" s="40" t="s">
        <v>182</v>
      </c>
      <c r="F539" s="36">
        <f>F540</f>
        <v>8553.4</v>
      </c>
      <c r="G539" s="36">
        <f t="shared" ref="G539:P539" si="778">G540</f>
        <v>0</v>
      </c>
      <c r="H539" s="36">
        <f t="shared" si="778"/>
        <v>8553.4</v>
      </c>
      <c r="I539" s="36">
        <f t="shared" si="778"/>
        <v>0</v>
      </c>
      <c r="J539" s="36">
        <f t="shared" si="778"/>
        <v>9000</v>
      </c>
      <c r="K539" s="36">
        <f t="shared" si="778"/>
        <v>17553.400000000001</v>
      </c>
      <c r="L539" s="36">
        <f t="shared" si="778"/>
        <v>0</v>
      </c>
      <c r="M539" s="36">
        <f t="shared" si="778"/>
        <v>0</v>
      </c>
      <c r="N539" s="36">
        <f t="shared" si="778"/>
        <v>17553.400000000001</v>
      </c>
      <c r="O539" s="36">
        <f t="shared" si="778"/>
        <v>170</v>
      </c>
      <c r="P539" s="253">
        <f t="shared" si="778"/>
        <v>17723.400000000001</v>
      </c>
      <c r="Q539" s="36">
        <f>Q540</f>
        <v>8553.4</v>
      </c>
      <c r="R539" s="36">
        <f t="shared" ref="R539:W539" si="779">R540</f>
        <v>0</v>
      </c>
      <c r="S539" s="36">
        <f t="shared" si="779"/>
        <v>8553.4</v>
      </c>
      <c r="T539" s="36">
        <f t="shared" si="779"/>
        <v>0</v>
      </c>
      <c r="U539" s="36">
        <f t="shared" si="779"/>
        <v>8553.4</v>
      </c>
      <c r="V539" s="36">
        <f t="shared" si="779"/>
        <v>0</v>
      </c>
      <c r="W539" s="36">
        <f t="shared" si="779"/>
        <v>8553.4</v>
      </c>
      <c r="X539" s="36">
        <f>X540</f>
        <v>1553.4</v>
      </c>
      <c r="Y539" s="36">
        <f t="shared" ref="Y539:AD539" si="780">Y540</f>
        <v>0</v>
      </c>
      <c r="Z539" s="36">
        <f t="shared" si="780"/>
        <v>1553.4</v>
      </c>
      <c r="AA539" s="36">
        <f t="shared" si="780"/>
        <v>0</v>
      </c>
      <c r="AB539" s="36">
        <f t="shared" si="780"/>
        <v>1553.4</v>
      </c>
      <c r="AC539" s="36">
        <f t="shared" si="780"/>
        <v>0</v>
      </c>
      <c r="AD539" s="36">
        <f t="shared" si="780"/>
        <v>1553.4</v>
      </c>
    </row>
    <row r="540" spans="1:30" s="93" customFormat="1" ht="15.75" outlineLevel="7" x14ac:dyDescent="0.2">
      <c r="A540" s="41" t="s">
        <v>354</v>
      </c>
      <c r="B540" s="41" t="s">
        <v>410</v>
      </c>
      <c r="C540" s="41" t="s">
        <v>181</v>
      </c>
      <c r="D540" s="41" t="s">
        <v>18</v>
      </c>
      <c r="E540" s="42" t="s">
        <v>19</v>
      </c>
      <c r="F540" s="32">
        <v>8553.4</v>
      </c>
      <c r="G540" s="32"/>
      <c r="H540" s="32">
        <f>SUM(F540:G540)</f>
        <v>8553.4</v>
      </c>
      <c r="I540" s="32"/>
      <c r="J540" s="32">
        <v>9000</v>
      </c>
      <c r="K540" s="32">
        <f>SUM(H540:J540)</f>
        <v>17553.400000000001</v>
      </c>
      <c r="L540" s="32"/>
      <c r="M540" s="32"/>
      <c r="N540" s="32">
        <f>SUM(K540:M540)</f>
        <v>17553.400000000001</v>
      </c>
      <c r="O540" s="32">
        <v>170</v>
      </c>
      <c r="P540" s="252">
        <f>SUM(N540:O540)</f>
        <v>17723.400000000001</v>
      </c>
      <c r="Q540" s="34">
        <v>8553.4</v>
      </c>
      <c r="R540" s="32"/>
      <c r="S540" s="32">
        <f>SUM(Q540:R540)</f>
        <v>8553.4</v>
      </c>
      <c r="T540" s="32"/>
      <c r="U540" s="32">
        <f>SUM(S540:T540)</f>
        <v>8553.4</v>
      </c>
      <c r="V540" s="32"/>
      <c r="W540" s="32">
        <f>SUM(U540:V540)</f>
        <v>8553.4</v>
      </c>
      <c r="X540" s="34">
        <v>1553.4</v>
      </c>
      <c r="Y540" s="32"/>
      <c r="Z540" s="32">
        <f>SUM(X540:Y540)</f>
        <v>1553.4</v>
      </c>
      <c r="AA540" s="32"/>
      <c r="AB540" s="32">
        <f>SUM(Z540:AA540)</f>
        <v>1553.4</v>
      </c>
      <c r="AC540" s="32"/>
      <c r="AD540" s="32">
        <f>SUM(AB540:AC540)</f>
        <v>1553.4</v>
      </c>
    </row>
    <row r="541" spans="1:30" ht="15.75" outlineLevel="3" x14ac:dyDescent="0.2">
      <c r="A541" s="22" t="s">
        <v>354</v>
      </c>
      <c r="B541" s="22" t="s">
        <v>410</v>
      </c>
      <c r="C541" s="22" t="s">
        <v>183</v>
      </c>
      <c r="D541" s="22"/>
      <c r="E541" s="40" t="s">
        <v>697</v>
      </c>
      <c r="F541" s="36">
        <f t="shared" ref="F541:AC543" si="781">F542</f>
        <v>5500</v>
      </c>
      <c r="G541" s="36">
        <f t="shared" si="781"/>
        <v>0</v>
      </c>
      <c r="H541" s="36">
        <f t="shared" si="781"/>
        <v>5500</v>
      </c>
      <c r="I541" s="36">
        <f t="shared" si="781"/>
        <v>900</v>
      </c>
      <c r="J541" s="36">
        <f t="shared" si="781"/>
        <v>0</v>
      </c>
      <c r="K541" s="36">
        <f t="shared" si="781"/>
        <v>6400</v>
      </c>
      <c r="L541" s="36">
        <f t="shared" si="781"/>
        <v>0</v>
      </c>
      <c r="M541" s="36">
        <f t="shared" si="781"/>
        <v>0</v>
      </c>
      <c r="N541" s="36">
        <f t="shared" si="781"/>
        <v>6400</v>
      </c>
      <c r="O541" s="36">
        <f t="shared" si="781"/>
        <v>10500</v>
      </c>
      <c r="P541" s="253">
        <f t="shared" si="781"/>
        <v>16900</v>
      </c>
      <c r="Q541" s="36">
        <f t="shared" si="781"/>
        <v>5500</v>
      </c>
      <c r="R541" s="36">
        <f t="shared" si="781"/>
        <v>0</v>
      </c>
      <c r="S541" s="36">
        <f t="shared" si="781"/>
        <v>5500</v>
      </c>
      <c r="T541" s="36">
        <f t="shared" si="781"/>
        <v>0</v>
      </c>
      <c r="U541" s="36">
        <f t="shared" si="781"/>
        <v>5500</v>
      </c>
      <c r="V541" s="36">
        <f t="shared" si="781"/>
        <v>0</v>
      </c>
      <c r="W541" s="36">
        <f t="shared" si="781"/>
        <v>5500</v>
      </c>
      <c r="X541" s="36">
        <f t="shared" si="781"/>
        <v>5500</v>
      </c>
      <c r="Y541" s="36">
        <f t="shared" si="781"/>
        <v>0</v>
      </c>
      <c r="Z541" s="36">
        <f t="shared" si="781"/>
        <v>5500</v>
      </c>
      <c r="AA541" s="36">
        <f t="shared" si="781"/>
        <v>0</v>
      </c>
      <c r="AB541" s="36">
        <f t="shared" si="781"/>
        <v>5500</v>
      </c>
      <c r="AC541" s="36">
        <f t="shared" si="781"/>
        <v>0</v>
      </c>
      <c r="AD541" s="36">
        <f t="shared" ref="AC541:AD543" si="782">AD542</f>
        <v>5500</v>
      </c>
    </row>
    <row r="542" spans="1:30" ht="15.75" outlineLevel="4" x14ac:dyDescent="0.2">
      <c r="A542" s="22" t="s">
        <v>354</v>
      </c>
      <c r="B542" s="22" t="s">
        <v>410</v>
      </c>
      <c r="C542" s="22" t="s">
        <v>184</v>
      </c>
      <c r="D542" s="22"/>
      <c r="E542" s="40" t="s">
        <v>185</v>
      </c>
      <c r="F542" s="36">
        <f t="shared" si="781"/>
        <v>5500</v>
      </c>
      <c r="G542" s="36">
        <f t="shared" si="781"/>
        <v>0</v>
      </c>
      <c r="H542" s="36">
        <f t="shared" si="781"/>
        <v>5500</v>
      </c>
      <c r="I542" s="36">
        <f t="shared" si="781"/>
        <v>900</v>
      </c>
      <c r="J542" s="36">
        <f t="shared" si="781"/>
        <v>0</v>
      </c>
      <c r="K542" s="36">
        <f t="shared" si="781"/>
        <v>6400</v>
      </c>
      <c r="L542" s="36">
        <f t="shared" si="781"/>
        <v>0</v>
      </c>
      <c r="M542" s="36">
        <f t="shared" si="781"/>
        <v>0</v>
      </c>
      <c r="N542" s="36">
        <f t="shared" si="781"/>
        <v>6400</v>
      </c>
      <c r="O542" s="36">
        <f t="shared" si="781"/>
        <v>10500</v>
      </c>
      <c r="P542" s="253">
        <f t="shared" si="781"/>
        <v>16900</v>
      </c>
      <c r="Q542" s="36">
        <f t="shared" si="781"/>
        <v>5500</v>
      </c>
      <c r="R542" s="36">
        <f t="shared" si="781"/>
        <v>0</v>
      </c>
      <c r="S542" s="36">
        <f t="shared" si="781"/>
        <v>5500</v>
      </c>
      <c r="T542" s="36">
        <f t="shared" si="781"/>
        <v>0</v>
      </c>
      <c r="U542" s="36">
        <f t="shared" si="781"/>
        <v>5500</v>
      </c>
      <c r="V542" s="36">
        <f t="shared" si="781"/>
        <v>0</v>
      </c>
      <c r="W542" s="36">
        <f t="shared" si="781"/>
        <v>5500</v>
      </c>
      <c r="X542" s="36">
        <f t="shared" si="781"/>
        <v>5500</v>
      </c>
      <c r="Y542" s="36">
        <f t="shared" si="781"/>
        <v>0</v>
      </c>
      <c r="Z542" s="36">
        <f t="shared" si="781"/>
        <v>5500</v>
      </c>
      <c r="AA542" s="36">
        <f t="shared" si="781"/>
        <v>0</v>
      </c>
      <c r="AB542" s="36">
        <f t="shared" si="781"/>
        <v>5500</v>
      </c>
      <c r="AC542" s="36">
        <f t="shared" si="782"/>
        <v>0</v>
      </c>
      <c r="AD542" s="36">
        <f t="shared" si="782"/>
        <v>5500</v>
      </c>
    </row>
    <row r="543" spans="1:30" ht="15.75" outlineLevel="5" x14ac:dyDescent="0.2">
      <c r="A543" s="22" t="s">
        <v>354</v>
      </c>
      <c r="B543" s="22" t="s">
        <v>410</v>
      </c>
      <c r="C543" s="22" t="s">
        <v>186</v>
      </c>
      <c r="D543" s="22"/>
      <c r="E543" s="40" t="s">
        <v>187</v>
      </c>
      <c r="F543" s="36">
        <f t="shared" si="781"/>
        <v>5500</v>
      </c>
      <c r="G543" s="36">
        <f t="shared" si="781"/>
        <v>0</v>
      </c>
      <c r="H543" s="36">
        <f t="shared" si="781"/>
        <v>5500</v>
      </c>
      <c r="I543" s="36">
        <f t="shared" si="781"/>
        <v>900</v>
      </c>
      <c r="J543" s="36">
        <f t="shared" si="781"/>
        <v>0</v>
      </c>
      <c r="K543" s="36">
        <f t="shared" si="781"/>
        <v>6400</v>
      </c>
      <c r="L543" s="36">
        <f t="shared" si="781"/>
        <v>0</v>
      </c>
      <c r="M543" s="36">
        <f t="shared" si="781"/>
        <v>0</v>
      </c>
      <c r="N543" s="36">
        <f t="shared" si="781"/>
        <v>6400</v>
      </c>
      <c r="O543" s="36">
        <f t="shared" si="781"/>
        <v>10500</v>
      </c>
      <c r="P543" s="253">
        <f t="shared" si="781"/>
        <v>16900</v>
      </c>
      <c r="Q543" s="36">
        <f t="shared" si="781"/>
        <v>5500</v>
      </c>
      <c r="R543" s="36">
        <f t="shared" si="781"/>
        <v>0</v>
      </c>
      <c r="S543" s="36">
        <f t="shared" si="781"/>
        <v>5500</v>
      </c>
      <c r="T543" s="36">
        <f t="shared" si="781"/>
        <v>0</v>
      </c>
      <c r="U543" s="36">
        <f t="shared" si="781"/>
        <v>5500</v>
      </c>
      <c r="V543" s="36">
        <f t="shared" si="781"/>
        <v>0</v>
      </c>
      <c r="W543" s="36">
        <f t="shared" si="781"/>
        <v>5500</v>
      </c>
      <c r="X543" s="36">
        <f t="shared" si="781"/>
        <v>5500</v>
      </c>
      <c r="Y543" s="36">
        <f t="shared" si="781"/>
        <v>0</v>
      </c>
      <c r="Z543" s="36">
        <f t="shared" si="781"/>
        <v>5500</v>
      </c>
      <c r="AA543" s="36">
        <f t="shared" si="781"/>
        <v>0</v>
      </c>
      <c r="AB543" s="36">
        <f t="shared" si="781"/>
        <v>5500</v>
      </c>
      <c r="AC543" s="36">
        <f t="shared" si="782"/>
        <v>0</v>
      </c>
      <c r="AD543" s="36">
        <f t="shared" si="782"/>
        <v>5500</v>
      </c>
    </row>
    <row r="544" spans="1:30" s="93" customFormat="1" ht="15.75" outlineLevel="7" x14ac:dyDescent="0.2">
      <c r="A544" s="41" t="s">
        <v>354</v>
      </c>
      <c r="B544" s="41" t="s">
        <v>410</v>
      </c>
      <c r="C544" s="41" t="s">
        <v>186</v>
      </c>
      <c r="D544" s="41" t="s">
        <v>18</v>
      </c>
      <c r="E544" s="42" t="s">
        <v>19</v>
      </c>
      <c r="F544" s="32">
        <v>5500</v>
      </c>
      <c r="G544" s="32"/>
      <c r="H544" s="32">
        <f>SUM(F544:G544)</f>
        <v>5500</v>
      </c>
      <c r="I544" s="32">
        <f>800+100</f>
        <v>900</v>
      </c>
      <c r="J544" s="32"/>
      <c r="K544" s="32">
        <f>SUM(H544:J544)</f>
        <v>6400</v>
      </c>
      <c r="L544" s="32"/>
      <c r="M544" s="32"/>
      <c r="N544" s="32">
        <f>SUM(K544:M544)</f>
        <v>6400</v>
      </c>
      <c r="O544" s="32">
        <v>10500</v>
      </c>
      <c r="P544" s="252">
        <f>SUM(N544:O544)</f>
        <v>16900</v>
      </c>
      <c r="Q544" s="34">
        <v>5500</v>
      </c>
      <c r="R544" s="32"/>
      <c r="S544" s="32">
        <f>SUM(Q544:R544)</f>
        <v>5500</v>
      </c>
      <c r="T544" s="32"/>
      <c r="U544" s="32">
        <f>SUM(S544:T544)</f>
        <v>5500</v>
      </c>
      <c r="V544" s="32"/>
      <c r="W544" s="32">
        <f>SUM(U544:V544)</f>
        <v>5500</v>
      </c>
      <c r="X544" s="34">
        <v>5500</v>
      </c>
      <c r="Y544" s="32"/>
      <c r="Z544" s="32">
        <f>SUM(X544:Y544)</f>
        <v>5500</v>
      </c>
      <c r="AA544" s="32"/>
      <c r="AB544" s="32">
        <f>SUM(Z544:AA544)</f>
        <v>5500</v>
      </c>
      <c r="AC544" s="32"/>
      <c r="AD544" s="32">
        <f>SUM(AB544:AC544)</f>
        <v>5500</v>
      </c>
    </row>
    <row r="545" spans="1:30" ht="15.75" outlineLevel="7" x14ac:dyDescent="0.2">
      <c r="A545" s="22" t="s">
        <v>354</v>
      </c>
      <c r="B545" s="22" t="s">
        <v>412</v>
      </c>
      <c r="C545" s="41"/>
      <c r="D545" s="41"/>
      <c r="E545" s="85" t="s">
        <v>413</v>
      </c>
      <c r="F545" s="32"/>
      <c r="G545" s="36">
        <f t="shared" ref="G545:Y550" si="783">G546</f>
        <v>3707.18</v>
      </c>
      <c r="H545" s="36">
        <f t="shared" si="783"/>
        <v>3707.18</v>
      </c>
      <c r="I545" s="36">
        <f t="shared" si="783"/>
        <v>0</v>
      </c>
      <c r="J545" s="36">
        <f t="shared" si="783"/>
        <v>0</v>
      </c>
      <c r="K545" s="36">
        <f t="shared" si="783"/>
        <v>3707.18</v>
      </c>
      <c r="L545" s="36">
        <f t="shared" si="783"/>
        <v>13286.786099999999</v>
      </c>
      <c r="M545" s="36">
        <f t="shared" si="783"/>
        <v>0</v>
      </c>
      <c r="N545" s="36">
        <f t="shared" si="783"/>
        <v>16993.966099999998</v>
      </c>
      <c r="O545" s="36">
        <f t="shared" si="783"/>
        <v>0</v>
      </c>
      <c r="P545" s="253">
        <f t="shared" si="783"/>
        <v>16993.966099999998</v>
      </c>
      <c r="Q545" s="36">
        <f t="shared" si="783"/>
        <v>0</v>
      </c>
      <c r="R545" s="36">
        <f t="shared" si="783"/>
        <v>0</v>
      </c>
      <c r="S545" s="36"/>
      <c r="T545" s="36">
        <f t="shared" si="783"/>
        <v>0</v>
      </c>
      <c r="U545" s="36"/>
      <c r="V545" s="36">
        <f t="shared" si="783"/>
        <v>0</v>
      </c>
      <c r="W545" s="36"/>
      <c r="X545" s="36">
        <f t="shared" si="783"/>
        <v>0</v>
      </c>
      <c r="Y545" s="36">
        <f t="shared" si="783"/>
        <v>0</v>
      </c>
      <c r="Z545" s="36"/>
      <c r="AA545" s="36">
        <f t="shared" ref="AA545:AC550" si="784">AA546</f>
        <v>0</v>
      </c>
      <c r="AB545" s="36"/>
      <c r="AC545" s="36">
        <f t="shared" si="784"/>
        <v>0</v>
      </c>
      <c r="AD545" s="36"/>
    </row>
    <row r="546" spans="1:30" ht="15.75" outlineLevel="7" x14ac:dyDescent="0.2">
      <c r="A546" s="22" t="s">
        <v>354</v>
      </c>
      <c r="B546" s="22" t="s">
        <v>414</v>
      </c>
      <c r="C546" s="22"/>
      <c r="D546" s="22"/>
      <c r="E546" s="40" t="s">
        <v>415</v>
      </c>
      <c r="F546" s="32"/>
      <c r="G546" s="36">
        <f t="shared" si="783"/>
        <v>3707.18</v>
      </c>
      <c r="H546" s="36">
        <f t="shared" si="783"/>
        <v>3707.18</v>
      </c>
      <c r="I546" s="36">
        <f t="shared" si="783"/>
        <v>0</v>
      </c>
      <c r="J546" s="36">
        <f t="shared" si="783"/>
        <v>0</v>
      </c>
      <c r="K546" s="36">
        <f>K547+K552</f>
        <v>3707.18</v>
      </c>
      <c r="L546" s="36">
        <f t="shared" ref="L546:N546" si="785">L547+L552</f>
        <v>13286.786099999999</v>
      </c>
      <c r="M546" s="36">
        <f t="shared" si="785"/>
        <v>0</v>
      </c>
      <c r="N546" s="36">
        <f t="shared" si="785"/>
        <v>16993.966099999998</v>
      </c>
      <c r="O546" s="36">
        <f t="shared" ref="O546:P546" si="786">O547+O552</f>
        <v>0</v>
      </c>
      <c r="P546" s="253">
        <f t="shared" si="786"/>
        <v>16993.966099999998</v>
      </c>
      <c r="Q546" s="36">
        <f t="shared" si="783"/>
        <v>0</v>
      </c>
      <c r="R546" s="36">
        <f t="shared" si="783"/>
        <v>0</v>
      </c>
      <c r="S546" s="36"/>
      <c r="T546" s="36">
        <f t="shared" si="783"/>
        <v>0</v>
      </c>
      <c r="U546" s="36"/>
      <c r="V546" s="36">
        <f t="shared" si="783"/>
        <v>0</v>
      </c>
      <c r="W546" s="36"/>
      <c r="X546" s="36">
        <f t="shared" si="783"/>
        <v>0</v>
      </c>
      <c r="Y546" s="36">
        <f t="shared" si="783"/>
        <v>0</v>
      </c>
      <c r="Z546" s="36"/>
      <c r="AA546" s="36">
        <f t="shared" si="784"/>
        <v>0</v>
      </c>
      <c r="AB546" s="36"/>
      <c r="AC546" s="36">
        <f t="shared" si="784"/>
        <v>0</v>
      </c>
      <c r="AD546" s="36"/>
    </row>
    <row r="547" spans="1:30" ht="15.75" outlineLevel="7" x14ac:dyDescent="0.2">
      <c r="A547" s="22" t="s">
        <v>354</v>
      </c>
      <c r="B547" s="22" t="s">
        <v>414</v>
      </c>
      <c r="C547" s="22" t="s">
        <v>158</v>
      </c>
      <c r="D547" s="22"/>
      <c r="E547" s="40" t="s">
        <v>632</v>
      </c>
      <c r="F547" s="32"/>
      <c r="G547" s="36">
        <f t="shared" si="783"/>
        <v>3707.18</v>
      </c>
      <c r="H547" s="36">
        <f t="shared" si="783"/>
        <v>3707.18</v>
      </c>
      <c r="I547" s="36">
        <f t="shared" si="783"/>
        <v>0</v>
      </c>
      <c r="J547" s="36">
        <f t="shared" si="783"/>
        <v>0</v>
      </c>
      <c r="K547" s="36">
        <f t="shared" si="783"/>
        <v>3707.18</v>
      </c>
      <c r="L547" s="36">
        <f t="shared" si="783"/>
        <v>0</v>
      </c>
      <c r="M547" s="36">
        <f t="shared" si="783"/>
        <v>0</v>
      </c>
      <c r="N547" s="36">
        <f t="shared" si="783"/>
        <v>3707.18</v>
      </c>
      <c r="O547" s="36">
        <f t="shared" si="783"/>
        <v>0</v>
      </c>
      <c r="P547" s="253">
        <f t="shared" si="783"/>
        <v>3707.18</v>
      </c>
      <c r="Q547" s="36">
        <f t="shared" si="783"/>
        <v>0</v>
      </c>
      <c r="R547" s="36">
        <f t="shared" si="783"/>
        <v>0</v>
      </c>
      <c r="S547" s="36"/>
      <c r="T547" s="36">
        <f t="shared" si="783"/>
        <v>0</v>
      </c>
      <c r="U547" s="36"/>
      <c r="V547" s="36">
        <f t="shared" si="783"/>
        <v>0</v>
      </c>
      <c r="W547" s="36"/>
      <c r="X547" s="36">
        <f t="shared" si="783"/>
        <v>0</v>
      </c>
      <c r="Y547" s="36">
        <f t="shared" si="783"/>
        <v>0</v>
      </c>
      <c r="Z547" s="36"/>
      <c r="AA547" s="36">
        <f t="shared" si="784"/>
        <v>0</v>
      </c>
      <c r="AB547" s="36"/>
      <c r="AC547" s="36">
        <f t="shared" si="784"/>
        <v>0</v>
      </c>
      <c r="AD547" s="36"/>
    </row>
    <row r="548" spans="1:30" ht="31.5" outlineLevel="7" x14ac:dyDescent="0.2">
      <c r="A548" s="22" t="s">
        <v>354</v>
      </c>
      <c r="B548" s="22" t="s">
        <v>414</v>
      </c>
      <c r="C548" s="22" t="s">
        <v>159</v>
      </c>
      <c r="D548" s="22"/>
      <c r="E548" s="40" t="s">
        <v>633</v>
      </c>
      <c r="F548" s="32"/>
      <c r="G548" s="36">
        <f t="shared" si="783"/>
        <v>3707.18</v>
      </c>
      <c r="H548" s="36">
        <f t="shared" si="783"/>
        <v>3707.18</v>
      </c>
      <c r="I548" s="36">
        <f t="shared" si="783"/>
        <v>0</v>
      </c>
      <c r="J548" s="36">
        <f t="shared" si="783"/>
        <v>0</v>
      </c>
      <c r="K548" s="36">
        <f t="shared" si="783"/>
        <v>3707.18</v>
      </c>
      <c r="L548" s="36">
        <f t="shared" si="783"/>
        <v>0</v>
      </c>
      <c r="M548" s="36">
        <f t="shared" si="783"/>
        <v>0</v>
      </c>
      <c r="N548" s="36">
        <f t="shared" si="783"/>
        <v>3707.18</v>
      </c>
      <c r="O548" s="36">
        <f t="shared" si="783"/>
        <v>0</v>
      </c>
      <c r="P548" s="253">
        <f t="shared" si="783"/>
        <v>3707.18</v>
      </c>
      <c r="Q548" s="36">
        <f t="shared" si="783"/>
        <v>0</v>
      </c>
      <c r="R548" s="36">
        <f t="shared" si="783"/>
        <v>0</v>
      </c>
      <c r="S548" s="36"/>
      <c r="T548" s="36">
        <f t="shared" si="783"/>
        <v>0</v>
      </c>
      <c r="U548" s="36"/>
      <c r="V548" s="36">
        <f t="shared" si="783"/>
        <v>0</v>
      </c>
      <c r="W548" s="36"/>
      <c r="X548" s="36">
        <f t="shared" si="783"/>
        <v>0</v>
      </c>
      <c r="Y548" s="36">
        <f t="shared" si="783"/>
        <v>0</v>
      </c>
      <c r="Z548" s="36"/>
      <c r="AA548" s="36">
        <f t="shared" si="784"/>
        <v>0</v>
      </c>
      <c r="AB548" s="36"/>
      <c r="AC548" s="36">
        <f t="shared" si="784"/>
        <v>0</v>
      </c>
      <c r="AD548" s="36"/>
    </row>
    <row r="549" spans="1:30" ht="31.5" outlineLevel="7" x14ac:dyDescent="0.2">
      <c r="A549" s="22" t="s">
        <v>354</v>
      </c>
      <c r="B549" s="22" t="s">
        <v>414</v>
      </c>
      <c r="C549" s="22" t="s">
        <v>160</v>
      </c>
      <c r="D549" s="22"/>
      <c r="E549" s="40" t="s">
        <v>161</v>
      </c>
      <c r="F549" s="32"/>
      <c r="G549" s="36">
        <f t="shared" si="783"/>
        <v>3707.18</v>
      </c>
      <c r="H549" s="36">
        <f t="shared" si="783"/>
        <v>3707.18</v>
      </c>
      <c r="I549" s="36">
        <f t="shared" si="783"/>
        <v>0</v>
      </c>
      <c r="J549" s="36">
        <f t="shared" si="783"/>
        <v>0</v>
      </c>
      <c r="K549" s="36">
        <f t="shared" si="783"/>
        <v>3707.18</v>
      </c>
      <c r="L549" s="36">
        <f t="shared" si="783"/>
        <v>0</v>
      </c>
      <c r="M549" s="36">
        <f t="shared" si="783"/>
        <v>0</v>
      </c>
      <c r="N549" s="36">
        <f t="shared" si="783"/>
        <v>3707.18</v>
      </c>
      <c r="O549" s="36">
        <f t="shared" si="783"/>
        <v>0</v>
      </c>
      <c r="P549" s="253">
        <f t="shared" si="783"/>
        <v>3707.18</v>
      </c>
      <c r="Q549" s="36">
        <f t="shared" si="783"/>
        <v>0</v>
      </c>
      <c r="R549" s="36">
        <f t="shared" si="783"/>
        <v>0</v>
      </c>
      <c r="S549" s="36"/>
      <c r="T549" s="36">
        <f t="shared" si="783"/>
        <v>0</v>
      </c>
      <c r="U549" s="36"/>
      <c r="V549" s="36">
        <f t="shared" si="783"/>
        <v>0</v>
      </c>
      <c r="W549" s="36"/>
      <c r="X549" s="36">
        <f t="shared" si="783"/>
        <v>0</v>
      </c>
      <c r="Y549" s="36">
        <f t="shared" si="783"/>
        <v>0</v>
      </c>
      <c r="Z549" s="36"/>
      <c r="AA549" s="36">
        <f t="shared" si="784"/>
        <v>0</v>
      </c>
      <c r="AB549" s="36"/>
      <c r="AC549" s="36">
        <f t="shared" si="784"/>
        <v>0</v>
      </c>
      <c r="AD549" s="36"/>
    </row>
    <row r="550" spans="1:30" ht="31.5" outlineLevel="7" x14ac:dyDescent="0.2">
      <c r="A550" s="22" t="s">
        <v>354</v>
      </c>
      <c r="B550" s="22" t="s">
        <v>414</v>
      </c>
      <c r="C550" s="26" t="s">
        <v>618</v>
      </c>
      <c r="D550" s="26" t="s">
        <v>329</v>
      </c>
      <c r="E550" s="27" t="s">
        <v>619</v>
      </c>
      <c r="F550" s="32"/>
      <c r="G550" s="36">
        <f t="shared" si="783"/>
        <v>3707.18</v>
      </c>
      <c r="H550" s="36">
        <f t="shared" si="783"/>
        <v>3707.18</v>
      </c>
      <c r="I550" s="36">
        <f t="shared" si="783"/>
        <v>0</v>
      </c>
      <c r="J550" s="36">
        <f t="shared" si="783"/>
        <v>0</v>
      </c>
      <c r="K550" s="36">
        <f t="shared" si="783"/>
        <v>3707.18</v>
      </c>
      <c r="L550" s="36">
        <f t="shared" si="783"/>
        <v>0</v>
      </c>
      <c r="M550" s="36">
        <f t="shared" si="783"/>
        <v>0</v>
      </c>
      <c r="N550" s="36">
        <f t="shared" si="783"/>
        <v>3707.18</v>
      </c>
      <c r="O550" s="36">
        <f t="shared" si="783"/>
        <v>0</v>
      </c>
      <c r="P550" s="253">
        <f t="shared" si="783"/>
        <v>3707.18</v>
      </c>
      <c r="Q550" s="36">
        <f t="shared" si="783"/>
        <v>0</v>
      </c>
      <c r="R550" s="36">
        <f t="shared" si="783"/>
        <v>0</v>
      </c>
      <c r="S550" s="36"/>
      <c r="T550" s="36">
        <f t="shared" si="783"/>
        <v>0</v>
      </c>
      <c r="U550" s="36"/>
      <c r="V550" s="36">
        <f t="shared" si="783"/>
        <v>0</v>
      </c>
      <c r="W550" s="36"/>
      <c r="X550" s="36">
        <f t="shared" si="783"/>
        <v>0</v>
      </c>
      <c r="Y550" s="36">
        <f t="shared" si="783"/>
        <v>0</v>
      </c>
      <c r="Z550" s="36"/>
      <c r="AA550" s="36">
        <f t="shared" si="784"/>
        <v>0</v>
      </c>
      <c r="AB550" s="36"/>
      <c r="AC550" s="36">
        <f t="shared" si="784"/>
        <v>0</v>
      </c>
      <c r="AD550" s="36"/>
    </row>
    <row r="551" spans="1:30" ht="15.75" outlineLevel="7" x14ac:dyDescent="0.2">
      <c r="A551" s="41" t="s">
        <v>354</v>
      </c>
      <c r="B551" s="41" t="s">
        <v>414</v>
      </c>
      <c r="C551" s="30" t="s">
        <v>618</v>
      </c>
      <c r="D551" s="30" t="s">
        <v>41</v>
      </c>
      <c r="E551" s="31" t="s">
        <v>310</v>
      </c>
      <c r="F551" s="32"/>
      <c r="G551" s="32">
        <v>3707.18</v>
      </c>
      <c r="H551" s="32">
        <f>SUM(F551:G551)</f>
        <v>3707.18</v>
      </c>
      <c r="I551" s="32"/>
      <c r="J551" s="32"/>
      <c r="K551" s="32">
        <f>SUM(H551:J551)</f>
        <v>3707.18</v>
      </c>
      <c r="L551" s="32"/>
      <c r="M551" s="32"/>
      <c r="N551" s="32">
        <f>SUM(K551:M551)</f>
        <v>3707.18</v>
      </c>
      <c r="O551" s="32"/>
      <c r="P551" s="252">
        <f>SUM(N551:O551)</f>
        <v>3707.18</v>
      </c>
      <c r="Q551" s="34"/>
      <c r="R551" s="32"/>
      <c r="S551" s="32"/>
      <c r="T551" s="32"/>
      <c r="U551" s="32"/>
      <c r="V551" s="32"/>
      <c r="W551" s="32"/>
      <c r="X551" s="34"/>
      <c r="Y551" s="32"/>
      <c r="Z551" s="32"/>
      <c r="AA551" s="32"/>
      <c r="AB551" s="32"/>
      <c r="AC551" s="32"/>
      <c r="AD551" s="32"/>
    </row>
    <row r="552" spans="1:30" ht="15.75" outlineLevel="7" x14ac:dyDescent="0.2">
      <c r="A552" s="97" t="s">
        <v>354</v>
      </c>
      <c r="B552" s="98" t="s">
        <v>414</v>
      </c>
      <c r="C552" s="56" t="s">
        <v>188</v>
      </c>
      <c r="D552" s="56"/>
      <c r="E552" s="57" t="s">
        <v>665</v>
      </c>
      <c r="F552" s="32"/>
      <c r="G552" s="32"/>
      <c r="H552" s="32"/>
      <c r="I552" s="32"/>
      <c r="J552" s="32"/>
      <c r="K552" s="36">
        <f t="shared" ref="K552:P555" si="787">K553</f>
        <v>0</v>
      </c>
      <c r="L552" s="36">
        <f t="shared" si="787"/>
        <v>13286.786099999999</v>
      </c>
      <c r="M552" s="36">
        <f t="shared" si="787"/>
        <v>0</v>
      </c>
      <c r="N552" s="36">
        <f t="shared" si="787"/>
        <v>13286.786099999999</v>
      </c>
      <c r="O552" s="36">
        <f t="shared" si="787"/>
        <v>0</v>
      </c>
      <c r="P552" s="253">
        <f t="shared" si="787"/>
        <v>13286.786099999999</v>
      </c>
      <c r="Q552" s="34"/>
      <c r="R552" s="32"/>
      <c r="S552" s="32"/>
      <c r="T552" s="32"/>
      <c r="U552" s="32"/>
      <c r="V552" s="32"/>
      <c r="W552" s="32"/>
      <c r="X552" s="34"/>
      <c r="Y552" s="32"/>
      <c r="Z552" s="32"/>
      <c r="AA552" s="32"/>
      <c r="AB552" s="32"/>
      <c r="AC552" s="32"/>
      <c r="AD552" s="32"/>
    </row>
    <row r="553" spans="1:30" ht="15.75" outlineLevel="7" x14ac:dyDescent="0.2">
      <c r="A553" s="97" t="s">
        <v>354</v>
      </c>
      <c r="B553" s="98" t="s">
        <v>414</v>
      </c>
      <c r="C553" s="56" t="s">
        <v>189</v>
      </c>
      <c r="D553" s="56"/>
      <c r="E553" s="57" t="s">
        <v>190</v>
      </c>
      <c r="F553" s="32"/>
      <c r="G553" s="32"/>
      <c r="H553" s="32"/>
      <c r="I553" s="32"/>
      <c r="J553" s="32"/>
      <c r="K553" s="36">
        <f t="shared" si="787"/>
        <v>0</v>
      </c>
      <c r="L553" s="36">
        <f t="shared" si="787"/>
        <v>13286.786099999999</v>
      </c>
      <c r="M553" s="36">
        <f t="shared" si="787"/>
        <v>0</v>
      </c>
      <c r="N553" s="36">
        <f t="shared" si="787"/>
        <v>13286.786099999999</v>
      </c>
      <c r="O553" s="36">
        <f t="shared" si="787"/>
        <v>0</v>
      </c>
      <c r="P553" s="253">
        <f t="shared" si="787"/>
        <v>13286.786099999999</v>
      </c>
      <c r="Q553" s="34"/>
      <c r="R553" s="32"/>
      <c r="S553" s="32"/>
      <c r="T553" s="32"/>
      <c r="U553" s="32"/>
      <c r="V553" s="32"/>
      <c r="W553" s="32"/>
      <c r="X553" s="34"/>
      <c r="Y553" s="32"/>
      <c r="Z553" s="32"/>
      <c r="AA553" s="32"/>
      <c r="AB553" s="32"/>
      <c r="AC553" s="32"/>
      <c r="AD553" s="32"/>
    </row>
    <row r="554" spans="1:30" ht="31.5" outlineLevel="7" x14ac:dyDescent="0.2">
      <c r="A554" s="97" t="s">
        <v>354</v>
      </c>
      <c r="B554" s="98" t="s">
        <v>414</v>
      </c>
      <c r="C554" s="56" t="s">
        <v>191</v>
      </c>
      <c r="D554" s="56"/>
      <c r="E554" s="57" t="s">
        <v>192</v>
      </c>
      <c r="F554" s="32"/>
      <c r="G554" s="32"/>
      <c r="H554" s="32"/>
      <c r="I554" s="32"/>
      <c r="J554" s="32"/>
      <c r="K554" s="36">
        <f t="shared" si="787"/>
        <v>0</v>
      </c>
      <c r="L554" s="36">
        <f t="shared" si="787"/>
        <v>13286.786099999999</v>
      </c>
      <c r="M554" s="36">
        <f t="shared" si="787"/>
        <v>0</v>
      </c>
      <c r="N554" s="36">
        <f t="shared" si="787"/>
        <v>13286.786099999999</v>
      </c>
      <c r="O554" s="36">
        <f t="shared" si="787"/>
        <v>0</v>
      </c>
      <c r="P554" s="253">
        <f t="shared" si="787"/>
        <v>13286.786099999999</v>
      </c>
      <c r="Q554" s="34"/>
      <c r="R554" s="32"/>
      <c r="S554" s="32"/>
      <c r="T554" s="32"/>
      <c r="U554" s="32"/>
      <c r="V554" s="32"/>
      <c r="W554" s="32"/>
      <c r="X554" s="34"/>
      <c r="Y554" s="32"/>
      <c r="Z554" s="32"/>
      <c r="AA554" s="32"/>
      <c r="AB554" s="32"/>
      <c r="AC554" s="32"/>
      <c r="AD554" s="32"/>
    </row>
    <row r="555" spans="1:30" ht="31.5" outlineLevel="7" x14ac:dyDescent="0.2">
      <c r="A555" s="97" t="s">
        <v>354</v>
      </c>
      <c r="B555" s="98" t="s">
        <v>414</v>
      </c>
      <c r="C555" s="56" t="s">
        <v>795</v>
      </c>
      <c r="D555" s="56"/>
      <c r="E555" s="57" t="s">
        <v>796</v>
      </c>
      <c r="F555" s="32"/>
      <c r="G555" s="32"/>
      <c r="H555" s="32"/>
      <c r="I555" s="32"/>
      <c r="J555" s="32"/>
      <c r="K555" s="36">
        <f t="shared" si="787"/>
        <v>0</v>
      </c>
      <c r="L555" s="36">
        <f t="shared" si="787"/>
        <v>13286.786099999999</v>
      </c>
      <c r="M555" s="36">
        <f t="shared" si="787"/>
        <v>0</v>
      </c>
      <c r="N555" s="36">
        <f t="shared" si="787"/>
        <v>13286.786099999999</v>
      </c>
      <c r="O555" s="36">
        <f t="shared" si="787"/>
        <v>0</v>
      </c>
      <c r="P555" s="253">
        <f t="shared" si="787"/>
        <v>13286.786099999999</v>
      </c>
      <c r="Q555" s="34"/>
      <c r="R555" s="32"/>
      <c r="S555" s="32"/>
      <c r="T555" s="32"/>
      <c r="U555" s="32"/>
      <c r="V555" s="32"/>
      <c r="W555" s="32"/>
      <c r="X555" s="34"/>
      <c r="Y555" s="32"/>
      <c r="Z555" s="32"/>
      <c r="AA555" s="32"/>
      <c r="AB555" s="32"/>
      <c r="AC555" s="32"/>
      <c r="AD555" s="32"/>
    </row>
    <row r="556" spans="1:30" ht="15.75" outlineLevel="7" x14ac:dyDescent="0.2">
      <c r="A556" s="99" t="s">
        <v>354</v>
      </c>
      <c r="B556" s="100" t="s">
        <v>414</v>
      </c>
      <c r="C556" s="58" t="s">
        <v>795</v>
      </c>
      <c r="D556" s="30" t="s">
        <v>76</v>
      </c>
      <c r="E556" s="38" t="s">
        <v>77</v>
      </c>
      <c r="F556" s="32"/>
      <c r="G556" s="32"/>
      <c r="H556" s="32"/>
      <c r="I556" s="32"/>
      <c r="J556" s="32"/>
      <c r="K556" s="32"/>
      <c r="L556" s="32">
        <v>13286.786099999999</v>
      </c>
      <c r="M556" s="32"/>
      <c r="N556" s="32">
        <f>SUM(K556:M556)</f>
        <v>13286.786099999999</v>
      </c>
      <c r="O556" s="32"/>
      <c r="P556" s="252">
        <f>SUM(N556:O556)</f>
        <v>13286.786099999999</v>
      </c>
      <c r="Q556" s="34"/>
      <c r="R556" s="32"/>
      <c r="S556" s="32"/>
      <c r="T556" s="32"/>
      <c r="U556" s="32"/>
      <c r="V556" s="32"/>
      <c r="W556" s="32"/>
      <c r="X556" s="34"/>
      <c r="Y556" s="32"/>
      <c r="Z556" s="32"/>
      <c r="AA556" s="32"/>
      <c r="AB556" s="32"/>
      <c r="AC556" s="32"/>
      <c r="AD556" s="32"/>
    </row>
    <row r="557" spans="1:30" ht="15.75" outlineLevel="7" x14ac:dyDescent="0.2">
      <c r="A557" s="41"/>
      <c r="B557" s="41"/>
      <c r="C557" s="41"/>
      <c r="D557" s="41"/>
      <c r="E557" s="4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252"/>
      <c r="Q557" s="34"/>
      <c r="R557" s="32"/>
      <c r="S557" s="32"/>
      <c r="T557" s="32"/>
      <c r="U557" s="32"/>
      <c r="V557" s="32"/>
      <c r="W557" s="32"/>
      <c r="X557" s="34"/>
      <c r="Y557" s="32"/>
      <c r="Z557" s="32"/>
      <c r="AA557" s="32"/>
      <c r="AB557" s="32"/>
      <c r="AC557" s="32"/>
      <c r="AD557" s="32"/>
    </row>
    <row r="558" spans="1:30" ht="15.75" x14ac:dyDescent="0.2">
      <c r="A558" s="22" t="s">
        <v>416</v>
      </c>
      <c r="B558" s="22"/>
      <c r="C558" s="22"/>
      <c r="D558" s="22"/>
      <c r="E558" s="40" t="s">
        <v>698</v>
      </c>
      <c r="F558" s="36">
        <f>F559+F574+F581</f>
        <v>18190.100000000002</v>
      </c>
      <c r="G558" s="36">
        <f t="shared" ref="G558:N558" si="788">G559+G574+G581</f>
        <v>0</v>
      </c>
      <c r="H558" s="36">
        <f t="shared" si="788"/>
        <v>18190.100000000002</v>
      </c>
      <c r="I558" s="36">
        <f t="shared" si="788"/>
        <v>0</v>
      </c>
      <c r="J558" s="36">
        <f t="shared" si="788"/>
        <v>0</v>
      </c>
      <c r="K558" s="36">
        <f t="shared" si="788"/>
        <v>18190.100000000002</v>
      </c>
      <c r="L558" s="36">
        <f t="shared" si="788"/>
        <v>0</v>
      </c>
      <c r="M558" s="36">
        <f t="shared" si="788"/>
        <v>156</v>
      </c>
      <c r="N558" s="36">
        <f t="shared" si="788"/>
        <v>18346.100000000002</v>
      </c>
      <c r="O558" s="36">
        <f t="shared" ref="O558:P558" si="789">O559+O574+O581</f>
        <v>0</v>
      </c>
      <c r="P558" s="253">
        <f t="shared" si="789"/>
        <v>18346.100000000002</v>
      </c>
      <c r="Q558" s="36">
        <f>Q559+Q574+Q581</f>
        <v>18190.100000000002</v>
      </c>
      <c r="R558" s="36">
        <f t="shared" ref="R558:U558" si="790">R559+R574+R581</f>
        <v>0</v>
      </c>
      <c r="S558" s="36">
        <f t="shared" si="790"/>
        <v>18190.100000000002</v>
      </c>
      <c r="T558" s="36">
        <f t="shared" si="790"/>
        <v>10833.123</v>
      </c>
      <c r="U558" s="36">
        <f t="shared" si="790"/>
        <v>29023.222999999998</v>
      </c>
      <c r="V558" s="36">
        <f t="shared" ref="V558:W558" si="791">V559+V574+V581</f>
        <v>0</v>
      </c>
      <c r="W558" s="36">
        <f t="shared" si="791"/>
        <v>29023.222999999998</v>
      </c>
      <c r="X558" s="36">
        <f>X559+X574+X581</f>
        <v>18190.100000000002</v>
      </c>
      <c r="Y558" s="36">
        <f t="shared" ref="Y558:AB558" si="792">Y559+Y574+Y581</f>
        <v>0</v>
      </c>
      <c r="Z558" s="36">
        <f t="shared" si="792"/>
        <v>18190.100000000002</v>
      </c>
      <c r="AA558" s="36">
        <f t="shared" si="792"/>
        <v>0</v>
      </c>
      <c r="AB558" s="36">
        <f t="shared" si="792"/>
        <v>18190.100000000002</v>
      </c>
      <c r="AC558" s="36">
        <f t="shared" ref="AC558:AD558" si="793">AC559+AC574+AC581</f>
        <v>0</v>
      </c>
      <c r="AD558" s="36">
        <f t="shared" si="793"/>
        <v>18190.100000000002</v>
      </c>
    </row>
    <row r="559" spans="1:30" ht="15.75" x14ac:dyDescent="0.2">
      <c r="A559" s="22" t="s">
        <v>416</v>
      </c>
      <c r="B559" s="22" t="s">
        <v>341</v>
      </c>
      <c r="C559" s="22"/>
      <c r="D559" s="22"/>
      <c r="E559" s="85" t="s">
        <v>342</v>
      </c>
      <c r="F559" s="36">
        <f>F560+F567</f>
        <v>16321.2</v>
      </c>
      <c r="G559" s="36">
        <f t="shared" ref="G559:N559" si="794">G560+G567</f>
        <v>0</v>
      </c>
      <c r="H559" s="36">
        <f t="shared" si="794"/>
        <v>16321.2</v>
      </c>
      <c r="I559" s="36">
        <f t="shared" si="794"/>
        <v>0</v>
      </c>
      <c r="J559" s="36">
        <f t="shared" si="794"/>
        <v>0</v>
      </c>
      <c r="K559" s="36">
        <f t="shared" si="794"/>
        <v>16321.2</v>
      </c>
      <c r="L559" s="36">
        <f t="shared" si="794"/>
        <v>0</v>
      </c>
      <c r="M559" s="36">
        <f t="shared" si="794"/>
        <v>30</v>
      </c>
      <c r="N559" s="36">
        <f t="shared" si="794"/>
        <v>16351.2</v>
      </c>
      <c r="O559" s="36">
        <f t="shared" ref="O559:P559" si="795">O560+O567</f>
        <v>0</v>
      </c>
      <c r="P559" s="253">
        <f t="shared" si="795"/>
        <v>16351.2</v>
      </c>
      <c r="Q559" s="36">
        <f>Q560+Q567</f>
        <v>16321.2</v>
      </c>
      <c r="R559" s="36">
        <f t="shared" ref="R559:U559" si="796">R560+R567</f>
        <v>0</v>
      </c>
      <c r="S559" s="36">
        <f t="shared" si="796"/>
        <v>16321.2</v>
      </c>
      <c r="T559" s="36">
        <f t="shared" si="796"/>
        <v>0</v>
      </c>
      <c r="U559" s="36">
        <f t="shared" si="796"/>
        <v>16321.2</v>
      </c>
      <c r="V559" s="36">
        <f t="shared" ref="V559:W559" si="797">V560+V567</f>
        <v>0</v>
      </c>
      <c r="W559" s="36">
        <f t="shared" si="797"/>
        <v>16321.2</v>
      </c>
      <c r="X559" s="36">
        <f>X560+X567</f>
        <v>16321.2</v>
      </c>
      <c r="Y559" s="36">
        <f t="shared" ref="Y559:AB559" si="798">Y560+Y567</f>
        <v>0</v>
      </c>
      <c r="Z559" s="36">
        <f t="shared" si="798"/>
        <v>16321.2</v>
      </c>
      <c r="AA559" s="36">
        <f t="shared" si="798"/>
        <v>0</v>
      </c>
      <c r="AB559" s="36">
        <f t="shared" si="798"/>
        <v>16321.2</v>
      </c>
      <c r="AC559" s="36">
        <f t="shared" ref="AC559:AD559" si="799">AC560+AC567</f>
        <v>0</v>
      </c>
      <c r="AD559" s="36">
        <f t="shared" si="799"/>
        <v>16321.2</v>
      </c>
    </row>
    <row r="560" spans="1:30" ht="31.5" outlineLevel="1" x14ac:dyDescent="0.2">
      <c r="A560" s="22" t="s">
        <v>416</v>
      </c>
      <c r="B560" s="22" t="s">
        <v>357</v>
      </c>
      <c r="C560" s="22"/>
      <c r="D560" s="22"/>
      <c r="E560" s="40" t="s">
        <v>358</v>
      </c>
      <c r="F560" s="36">
        <f t="shared" ref="F560:AC563" si="800">F561</f>
        <v>16244.1</v>
      </c>
      <c r="G560" s="36">
        <f t="shared" si="800"/>
        <v>0</v>
      </c>
      <c r="H560" s="36">
        <f t="shared" si="800"/>
        <v>16244.1</v>
      </c>
      <c r="I560" s="36">
        <f t="shared" si="800"/>
        <v>0</v>
      </c>
      <c r="J560" s="36">
        <f t="shared" si="800"/>
        <v>0</v>
      </c>
      <c r="K560" s="36">
        <f t="shared" si="800"/>
        <v>16244.1</v>
      </c>
      <c r="L560" s="36">
        <f t="shared" si="800"/>
        <v>0</v>
      </c>
      <c r="M560" s="36">
        <f t="shared" si="800"/>
        <v>30</v>
      </c>
      <c r="N560" s="36">
        <f t="shared" si="800"/>
        <v>16274.1</v>
      </c>
      <c r="O560" s="36">
        <f t="shared" si="800"/>
        <v>0</v>
      </c>
      <c r="P560" s="253">
        <f t="shared" si="800"/>
        <v>16274.1</v>
      </c>
      <c r="Q560" s="36">
        <f t="shared" si="800"/>
        <v>16244.1</v>
      </c>
      <c r="R560" s="36">
        <f t="shared" si="800"/>
        <v>0</v>
      </c>
      <c r="S560" s="36">
        <f t="shared" si="800"/>
        <v>16244.1</v>
      </c>
      <c r="T560" s="36">
        <f t="shared" si="800"/>
        <v>0</v>
      </c>
      <c r="U560" s="36">
        <f t="shared" si="800"/>
        <v>16244.1</v>
      </c>
      <c r="V560" s="36">
        <f t="shared" si="800"/>
        <v>0</v>
      </c>
      <c r="W560" s="36">
        <f t="shared" si="800"/>
        <v>16244.1</v>
      </c>
      <c r="X560" s="36">
        <f t="shared" si="800"/>
        <v>16244.1</v>
      </c>
      <c r="Y560" s="36">
        <f t="shared" si="800"/>
        <v>0</v>
      </c>
      <c r="Z560" s="36">
        <f t="shared" si="800"/>
        <v>16244.1</v>
      </c>
      <c r="AA560" s="36">
        <f t="shared" si="800"/>
        <v>0</v>
      </c>
      <c r="AB560" s="36">
        <f t="shared" si="800"/>
        <v>16244.1</v>
      </c>
      <c r="AC560" s="36">
        <f t="shared" si="800"/>
        <v>0</v>
      </c>
      <c r="AD560" s="36">
        <f t="shared" ref="AC560:AD563" si="801">AD561</f>
        <v>16244.1</v>
      </c>
    </row>
    <row r="561" spans="1:30" ht="16.5" customHeight="1" outlineLevel="2" x14ac:dyDescent="0.2">
      <c r="A561" s="22" t="s">
        <v>416</v>
      </c>
      <c r="B561" s="22" t="s">
        <v>357</v>
      </c>
      <c r="C561" s="22" t="s">
        <v>93</v>
      </c>
      <c r="D561" s="22"/>
      <c r="E561" s="40" t="s">
        <v>652</v>
      </c>
      <c r="F561" s="36">
        <f t="shared" si="800"/>
        <v>16244.1</v>
      </c>
      <c r="G561" s="36">
        <f t="shared" si="800"/>
        <v>0</v>
      </c>
      <c r="H561" s="36">
        <f t="shared" si="800"/>
        <v>16244.1</v>
      </c>
      <c r="I561" s="36">
        <f t="shared" si="800"/>
        <v>0</v>
      </c>
      <c r="J561" s="36">
        <f t="shared" si="800"/>
        <v>0</v>
      </c>
      <c r="K561" s="36">
        <f t="shared" si="800"/>
        <v>16244.1</v>
      </c>
      <c r="L561" s="36">
        <f t="shared" si="800"/>
        <v>0</v>
      </c>
      <c r="M561" s="36">
        <f t="shared" si="800"/>
        <v>30</v>
      </c>
      <c r="N561" s="36">
        <f t="shared" si="800"/>
        <v>16274.1</v>
      </c>
      <c r="O561" s="36">
        <f t="shared" si="800"/>
        <v>0</v>
      </c>
      <c r="P561" s="253">
        <f t="shared" si="800"/>
        <v>16274.1</v>
      </c>
      <c r="Q561" s="36">
        <f t="shared" si="800"/>
        <v>16244.1</v>
      </c>
      <c r="R561" s="36">
        <f t="shared" si="800"/>
        <v>0</v>
      </c>
      <c r="S561" s="36">
        <f t="shared" si="800"/>
        <v>16244.1</v>
      </c>
      <c r="T561" s="36">
        <f t="shared" si="800"/>
        <v>0</v>
      </c>
      <c r="U561" s="36">
        <f t="shared" si="800"/>
        <v>16244.1</v>
      </c>
      <c r="V561" s="36">
        <f t="shared" si="800"/>
        <v>0</v>
      </c>
      <c r="W561" s="36">
        <f t="shared" si="800"/>
        <v>16244.1</v>
      </c>
      <c r="X561" s="36">
        <f t="shared" si="800"/>
        <v>16244.1</v>
      </c>
      <c r="Y561" s="36">
        <f t="shared" si="800"/>
        <v>0</v>
      </c>
      <c r="Z561" s="36">
        <f t="shared" si="800"/>
        <v>16244.1</v>
      </c>
      <c r="AA561" s="36">
        <f t="shared" si="800"/>
        <v>0</v>
      </c>
      <c r="AB561" s="36">
        <f t="shared" si="800"/>
        <v>16244.1</v>
      </c>
      <c r="AC561" s="36">
        <f t="shared" si="801"/>
        <v>0</v>
      </c>
      <c r="AD561" s="36">
        <f t="shared" si="801"/>
        <v>16244.1</v>
      </c>
    </row>
    <row r="562" spans="1:30" ht="31.5" outlineLevel="3" x14ac:dyDescent="0.2">
      <c r="A562" s="22" t="s">
        <v>416</v>
      </c>
      <c r="B562" s="22" t="s">
        <v>357</v>
      </c>
      <c r="C562" s="22" t="s">
        <v>104</v>
      </c>
      <c r="D562" s="22"/>
      <c r="E562" s="40" t="s">
        <v>663</v>
      </c>
      <c r="F562" s="36">
        <f t="shared" si="800"/>
        <v>16244.1</v>
      </c>
      <c r="G562" s="36">
        <f t="shared" si="800"/>
        <v>0</v>
      </c>
      <c r="H562" s="36">
        <f t="shared" si="800"/>
        <v>16244.1</v>
      </c>
      <c r="I562" s="36">
        <f t="shared" si="800"/>
        <v>0</v>
      </c>
      <c r="J562" s="36">
        <f t="shared" si="800"/>
        <v>0</v>
      </c>
      <c r="K562" s="36">
        <f t="shared" si="800"/>
        <v>16244.1</v>
      </c>
      <c r="L562" s="36">
        <f t="shared" si="800"/>
        <v>0</v>
      </c>
      <c r="M562" s="36">
        <f t="shared" si="800"/>
        <v>30</v>
      </c>
      <c r="N562" s="36">
        <f t="shared" si="800"/>
        <v>16274.1</v>
      </c>
      <c r="O562" s="36">
        <f t="shared" si="800"/>
        <v>0</v>
      </c>
      <c r="P562" s="253">
        <f t="shared" si="800"/>
        <v>16274.1</v>
      </c>
      <c r="Q562" s="36">
        <f t="shared" si="800"/>
        <v>16244.1</v>
      </c>
      <c r="R562" s="36">
        <f t="shared" si="800"/>
        <v>0</v>
      </c>
      <c r="S562" s="36">
        <f t="shared" si="800"/>
        <v>16244.1</v>
      </c>
      <c r="T562" s="36">
        <f t="shared" si="800"/>
        <v>0</v>
      </c>
      <c r="U562" s="36">
        <f t="shared" si="800"/>
        <v>16244.1</v>
      </c>
      <c r="V562" s="36">
        <f t="shared" si="800"/>
        <v>0</v>
      </c>
      <c r="W562" s="36">
        <f t="shared" si="800"/>
        <v>16244.1</v>
      </c>
      <c r="X562" s="36">
        <f t="shared" si="800"/>
        <v>16244.1</v>
      </c>
      <c r="Y562" s="36">
        <f t="shared" si="800"/>
        <v>0</v>
      </c>
      <c r="Z562" s="36">
        <f t="shared" si="800"/>
        <v>16244.1</v>
      </c>
      <c r="AA562" s="36">
        <f t="shared" si="800"/>
        <v>0</v>
      </c>
      <c r="AB562" s="36">
        <f t="shared" si="800"/>
        <v>16244.1</v>
      </c>
      <c r="AC562" s="36">
        <f t="shared" si="801"/>
        <v>0</v>
      </c>
      <c r="AD562" s="36">
        <f t="shared" si="801"/>
        <v>16244.1</v>
      </c>
    </row>
    <row r="563" spans="1:30" ht="31.5" outlineLevel="4" x14ac:dyDescent="0.2">
      <c r="A563" s="22" t="s">
        <v>416</v>
      </c>
      <c r="B563" s="22" t="s">
        <v>357</v>
      </c>
      <c r="C563" s="22" t="s">
        <v>148</v>
      </c>
      <c r="D563" s="22"/>
      <c r="E563" s="40" t="s">
        <v>26</v>
      </c>
      <c r="F563" s="36">
        <f t="shared" si="800"/>
        <v>16244.1</v>
      </c>
      <c r="G563" s="36">
        <f t="shared" si="800"/>
        <v>0</v>
      </c>
      <c r="H563" s="36">
        <f t="shared" si="800"/>
        <v>16244.1</v>
      </c>
      <c r="I563" s="36">
        <f t="shared" si="800"/>
        <v>0</v>
      </c>
      <c r="J563" s="36">
        <f t="shared" si="800"/>
        <v>0</v>
      </c>
      <c r="K563" s="36">
        <f t="shared" si="800"/>
        <v>16244.1</v>
      </c>
      <c r="L563" s="36">
        <f t="shared" si="800"/>
        <v>0</v>
      </c>
      <c r="M563" s="36">
        <f t="shared" si="800"/>
        <v>30</v>
      </c>
      <c r="N563" s="36">
        <f t="shared" si="800"/>
        <v>16274.1</v>
      </c>
      <c r="O563" s="36">
        <f t="shared" si="800"/>
        <v>0</v>
      </c>
      <c r="P563" s="253">
        <f t="shared" si="800"/>
        <v>16274.1</v>
      </c>
      <c r="Q563" s="36">
        <f t="shared" si="800"/>
        <v>16244.1</v>
      </c>
      <c r="R563" s="36">
        <f t="shared" si="800"/>
        <v>0</v>
      </c>
      <c r="S563" s="36">
        <f t="shared" si="800"/>
        <v>16244.1</v>
      </c>
      <c r="T563" s="36">
        <f t="shared" si="800"/>
        <v>0</v>
      </c>
      <c r="U563" s="36">
        <f t="shared" si="800"/>
        <v>16244.1</v>
      </c>
      <c r="V563" s="36">
        <f t="shared" si="800"/>
        <v>0</v>
      </c>
      <c r="W563" s="36">
        <f t="shared" si="800"/>
        <v>16244.1</v>
      </c>
      <c r="X563" s="36">
        <f t="shared" si="800"/>
        <v>16244.1</v>
      </c>
      <c r="Y563" s="36">
        <f t="shared" si="800"/>
        <v>0</v>
      </c>
      <c r="Z563" s="36">
        <f t="shared" si="800"/>
        <v>16244.1</v>
      </c>
      <c r="AA563" s="36">
        <f t="shared" si="800"/>
        <v>0</v>
      </c>
      <c r="AB563" s="36">
        <f t="shared" si="800"/>
        <v>16244.1</v>
      </c>
      <c r="AC563" s="36">
        <f t="shared" si="801"/>
        <v>0</v>
      </c>
      <c r="AD563" s="36">
        <f t="shared" si="801"/>
        <v>16244.1</v>
      </c>
    </row>
    <row r="564" spans="1:30" ht="15.75" outlineLevel="5" x14ac:dyDescent="0.2">
      <c r="A564" s="22" t="s">
        <v>416</v>
      </c>
      <c r="B564" s="22" t="s">
        <v>357</v>
      </c>
      <c r="C564" s="22" t="s">
        <v>193</v>
      </c>
      <c r="D564" s="22"/>
      <c r="E564" s="40" t="s">
        <v>28</v>
      </c>
      <c r="F564" s="36">
        <f>F565+F566</f>
        <v>16244.1</v>
      </c>
      <c r="G564" s="36">
        <f t="shared" ref="G564:AB564" si="802">G565+G566</f>
        <v>0</v>
      </c>
      <c r="H564" s="36">
        <f t="shared" si="802"/>
        <v>16244.1</v>
      </c>
      <c r="I564" s="36">
        <f t="shared" si="802"/>
        <v>0</v>
      </c>
      <c r="J564" s="36">
        <f t="shared" si="802"/>
        <v>0</v>
      </c>
      <c r="K564" s="36">
        <f t="shared" si="802"/>
        <v>16244.1</v>
      </c>
      <c r="L564" s="36">
        <f t="shared" si="802"/>
        <v>0</v>
      </c>
      <c r="M564" s="36">
        <f t="shared" si="802"/>
        <v>30</v>
      </c>
      <c r="N564" s="36">
        <f t="shared" si="802"/>
        <v>16274.1</v>
      </c>
      <c r="O564" s="36">
        <f t="shared" ref="O564:P564" si="803">O565+O566</f>
        <v>0</v>
      </c>
      <c r="P564" s="253">
        <f t="shared" si="803"/>
        <v>16274.1</v>
      </c>
      <c r="Q564" s="36">
        <f t="shared" si="802"/>
        <v>16244.1</v>
      </c>
      <c r="R564" s="36">
        <f t="shared" si="802"/>
        <v>0</v>
      </c>
      <c r="S564" s="36">
        <f t="shared" si="802"/>
        <v>16244.1</v>
      </c>
      <c r="T564" s="36">
        <f t="shared" si="802"/>
        <v>0</v>
      </c>
      <c r="U564" s="36">
        <f t="shared" si="802"/>
        <v>16244.1</v>
      </c>
      <c r="V564" s="36">
        <f t="shared" ref="V564:W564" si="804">V565+V566</f>
        <v>0</v>
      </c>
      <c r="W564" s="36">
        <f t="shared" si="804"/>
        <v>16244.1</v>
      </c>
      <c r="X564" s="36">
        <f t="shared" si="802"/>
        <v>16244.1</v>
      </c>
      <c r="Y564" s="36">
        <f t="shared" si="802"/>
        <v>0</v>
      </c>
      <c r="Z564" s="36">
        <f t="shared" si="802"/>
        <v>16244.1</v>
      </c>
      <c r="AA564" s="36">
        <f t="shared" si="802"/>
        <v>0</v>
      </c>
      <c r="AB564" s="36">
        <f t="shared" si="802"/>
        <v>16244.1</v>
      </c>
      <c r="AC564" s="36">
        <f t="shared" ref="AC564:AD564" si="805">AC565+AC566</f>
        <v>0</v>
      </c>
      <c r="AD564" s="36">
        <f t="shared" si="805"/>
        <v>16244.1</v>
      </c>
    </row>
    <row r="565" spans="1:30" ht="31.5" outlineLevel="7" x14ac:dyDescent="0.2">
      <c r="A565" s="41" t="s">
        <v>416</v>
      </c>
      <c r="B565" s="41" t="s">
        <v>357</v>
      </c>
      <c r="C565" s="41" t="s">
        <v>193</v>
      </c>
      <c r="D565" s="41" t="s">
        <v>3</v>
      </c>
      <c r="E565" s="42" t="s">
        <v>4</v>
      </c>
      <c r="F565" s="32">
        <v>15255.6</v>
      </c>
      <c r="G565" s="32"/>
      <c r="H565" s="32">
        <f t="shared" ref="H565:H566" si="806">SUM(F565:G565)</f>
        <v>15255.6</v>
      </c>
      <c r="I565" s="32"/>
      <c r="J565" s="32"/>
      <c r="K565" s="32">
        <f t="shared" ref="K565:K566" si="807">SUM(H565:J565)</f>
        <v>15255.6</v>
      </c>
      <c r="L565" s="32"/>
      <c r="M565" s="32"/>
      <c r="N565" s="32">
        <f t="shared" ref="N565:N566" si="808">SUM(K565:M565)</f>
        <v>15255.6</v>
      </c>
      <c r="O565" s="32"/>
      <c r="P565" s="252">
        <f>SUM(N565:O565)</f>
        <v>15255.6</v>
      </c>
      <c r="Q565" s="34">
        <v>15255.6</v>
      </c>
      <c r="R565" s="32"/>
      <c r="S565" s="32">
        <f t="shared" ref="S565:S566" si="809">SUM(Q565:R565)</f>
        <v>15255.6</v>
      </c>
      <c r="T565" s="32"/>
      <c r="U565" s="32">
        <f t="shared" ref="U565:U566" si="810">SUM(S565:T565)</f>
        <v>15255.6</v>
      </c>
      <c r="V565" s="32"/>
      <c r="W565" s="32">
        <f t="shared" ref="W565:W566" si="811">SUM(U565:V565)</f>
        <v>15255.6</v>
      </c>
      <c r="X565" s="34">
        <v>15255.6</v>
      </c>
      <c r="Y565" s="32"/>
      <c r="Z565" s="32">
        <f t="shared" ref="Z565:Z566" si="812">SUM(X565:Y565)</f>
        <v>15255.6</v>
      </c>
      <c r="AA565" s="32"/>
      <c r="AB565" s="32">
        <f t="shared" ref="AB565:AB566" si="813">SUM(Z565:AA565)</f>
        <v>15255.6</v>
      </c>
      <c r="AC565" s="32"/>
      <c r="AD565" s="32">
        <f t="shared" ref="AD565:AD566" si="814">SUM(AB565:AC565)</f>
        <v>15255.6</v>
      </c>
    </row>
    <row r="566" spans="1:30" ht="15.75" outlineLevel="7" x14ac:dyDescent="0.2">
      <c r="A566" s="41" t="s">
        <v>416</v>
      </c>
      <c r="B566" s="41" t="s">
        <v>357</v>
      </c>
      <c r="C566" s="41" t="s">
        <v>193</v>
      </c>
      <c r="D566" s="41" t="s">
        <v>6</v>
      </c>
      <c r="E566" s="42" t="s">
        <v>7</v>
      </c>
      <c r="F566" s="32">
        <v>988.5</v>
      </c>
      <c r="G566" s="32"/>
      <c r="H566" s="32">
        <f t="shared" si="806"/>
        <v>988.5</v>
      </c>
      <c r="I566" s="32"/>
      <c r="J566" s="32"/>
      <c r="K566" s="32">
        <f t="shared" si="807"/>
        <v>988.5</v>
      </c>
      <c r="L566" s="32"/>
      <c r="M566" s="32">
        <v>30</v>
      </c>
      <c r="N566" s="32">
        <f t="shared" si="808"/>
        <v>1018.5</v>
      </c>
      <c r="O566" s="32"/>
      <c r="P566" s="252">
        <f>SUM(N566:O566)</f>
        <v>1018.5</v>
      </c>
      <c r="Q566" s="34">
        <v>988.5</v>
      </c>
      <c r="R566" s="32"/>
      <c r="S566" s="32">
        <f t="shared" si="809"/>
        <v>988.5</v>
      </c>
      <c r="T566" s="32"/>
      <c r="U566" s="32">
        <f t="shared" si="810"/>
        <v>988.5</v>
      </c>
      <c r="V566" s="32"/>
      <c r="W566" s="32">
        <f t="shared" si="811"/>
        <v>988.5</v>
      </c>
      <c r="X566" s="34">
        <v>988.5</v>
      </c>
      <c r="Y566" s="32"/>
      <c r="Z566" s="32">
        <f t="shared" si="812"/>
        <v>988.5</v>
      </c>
      <c r="AA566" s="32"/>
      <c r="AB566" s="32">
        <f t="shared" si="813"/>
        <v>988.5</v>
      </c>
      <c r="AC566" s="32"/>
      <c r="AD566" s="32">
        <f t="shared" si="814"/>
        <v>988.5</v>
      </c>
    </row>
    <row r="567" spans="1:30" ht="15.75" outlineLevel="1" x14ac:dyDescent="0.2">
      <c r="A567" s="22" t="s">
        <v>416</v>
      </c>
      <c r="B567" s="22" t="s">
        <v>345</v>
      </c>
      <c r="C567" s="22"/>
      <c r="D567" s="22"/>
      <c r="E567" s="40" t="s">
        <v>346</v>
      </c>
      <c r="F567" s="36">
        <f t="shared" ref="F567:AC570" si="815">F568</f>
        <v>77.099999999999994</v>
      </c>
      <c r="G567" s="36">
        <f t="shared" si="815"/>
        <v>0</v>
      </c>
      <c r="H567" s="36">
        <f t="shared" si="815"/>
        <v>77.099999999999994</v>
      </c>
      <c r="I567" s="36">
        <f t="shared" si="815"/>
        <v>0</v>
      </c>
      <c r="J567" s="36">
        <f t="shared" si="815"/>
        <v>0</v>
      </c>
      <c r="K567" s="36">
        <f t="shared" si="815"/>
        <v>77.099999999999994</v>
      </c>
      <c r="L567" s="36">
        <f t="shared" si="815"/>
        <v>0</v>
      </c>
      <c r="M567" s="36">
        <f t="shared" si="815"/>
        <v>0</v>
      </c>
      <c r="N567" s="36">
        <f t="shared" si="815"/>
        <v>77.099999999999994</v>
      </c>
      <c r="O567" s="36">
        <f t="shared" si="815"/>
        <v>0</v>
      </c>
      <c r="P567" s="253">
        <f t="shared" si="815"/>
        <v>77.099999999999994</v>
      </c>
      <c r="Q567" s="36">
        <f t="shared" si="815"/>
        <v>77.099999999999994</v>
      </c>
      <c r="R567" s="36">
        <f t="shared" si="815"/>
        <v>0</v>
      </c>
      <c r="S567" s="36">
        <f t="shared" si="815"/>
        <v>77.099999999999994</v>
      </c>
      <c r="T567" s="36">
        <f t="shared" si="815"/>
        <v>0</v>
      </c>
      <c r="U567" s="36">
        <f t="shared" si="815"/>
        <v>77.099999999999994</v>
      </c>
      <c r="V567" s="36">
        <f t="shared" si="815"/>
        <v>0</v>
      </c>
      <c r="W567" s="36">
        <f t="shared" si="815"/>
        <v>77.099999999999994</v>
      </c>
      <c r="X567" s="36">
        <f t="shared" si="815"/>
        <v>77.099999999999994</v>
      </c>
      <c r="Y567" s="36">
        <f t="shared" si="815"/>
        <v>0</v>
      </c>
      <c r="Z567" s="36">
        <f t="shared" si="815"/>
        <v>77.099999999999994</v>
      </c>
      <c r="AA567" s="36">
        <f t="shared" si="815"/>
        <v>0</v>
      </c>
      <c r="AB567" s="36">
        <f t="shared" si="815"/>
        <v>77.099999999999994</v>
      </c>
      <c r="AC567" s="36">
        <f t="shared" si="815"/>
        <v>0</v>
      </c>
      <c r="AD567" s="36">
        <f t="shared" ref="AC567:AD570" si="816">AD568</f>
        <v>77.099999999999994</v>
      </c>
    </row>
    <row r="568" spans="1:30" ht="31.5" outlineLevel="2" x14ac:dyDescent="0.2">
      <c r="A568" s="22" t="s">
        <v>416</v>
      </c>
      <c r="B568" s="22" t="s">
        <v>345</v>
      </c>
      <c r="C568" s="22" t="s">
        <v>23</v>
      </c>
      <c r="D568" s="22"/>
      <c r="E568" s="40" t="s">
        <v>668</v>
      </c>
      <c r="F568" s="36">
        <f t="shared" si="815"/>
        <v>77.099999999999994</v>
      </c>
      <c r="G568" s="36">
        <f t="shared" si="815"/>
        <v>0</v>
      </c>
      <c r="H568" s="36">
        <f t="shared" si="815"/>
        <v>77.099999999999994</v>
      </c>
      <c r="I568" s="36">
        <f t="shared" si="815"/>
        <v>0</v>
      </c>
      <c r="J568" s="36">
        <f t="shared" si="815"/>
        <v>0</v>
      </c>
      <c r="K568" s="36">
        <f t="shared" si="815"/>
        <v>77.099999999999994</v>
      </c>
      <c r="L568" s="36">
        <f t="shared" si="815"/>
        <v>0</v>
      </c>
      <c r="M568" s="36">
        <f t="shared" si="815"/>
        <v>0</v>
      </c>
      <c r="N568" s="36">
        <f t="shared" si="815"/>
        <v>77.099999999999994</v>
      </c>
      <c r="O568" s="36">
        <f t="shared" si="815"/>
        <v>0</v>
      </c>
      <c r="P568" s="253">
        <f t="shared" si="815"/>
        <v>77.099999999999994</v>
      </c>
      <c r="Q568" s="36">
        <f t="shared" si="815"/>
        <v>77.099999999999994</v>
      </c>
      <c r="R568" s="36">
        <f t="shared" si="815"/>
        <v>0</v>
      </c>
      <c r="S568" s="36">
        <f t="shared" si="815"/>
        <v>77.099999999999994</v>
      </c>
      <c r="T568" s="36">
        <f t="shared" si="815"/>
        <v>0</v>
      </c>
      <c r="U568" s="36">
        <f t="shared" si="815"/>
        <v>77.099999999999994</v>
      </c>
      <c r="V568" s="36">
        <f t="shared" si="815"/>
        <v>0</v>
      </c>
      <c r="W568" s="36">
        <f t="shared" si="815"/>
        <v>77.099999999999994</v>
      </c>
      <c r="X568" s="36">
        <f t="shared" si="815"/>
        <v>77.099999999999994</v>
      </c>
      <c r="Y568" s="36">
        <f t="shared" si="815"/>
        <v>0</v>
      </c>
      <c r="Z568" s="36">
        <f t="shared" si="815"/>
        <v>77.099999999999994</v>
      </c>
      <c r="AA568" s="36">
        <f t="shared" si="815"/>
        <v>0</v>
      </c>
      <c r="AB568" s="36">
        <f t="shared" si="815"/>
        <v>77.099999999999994</v>
      </c>
      <c r="AC568" s="36">
        <f t="shared" si="816"/>
        <v>0</v>
      </c>
      <c r="AD568" s="36">
        <f t="shared" si="816"/>
        <v>77.099999999999994</v>
      </c>
    </row>
    <row r="569" spans="1:30" ht="15.75" outlineLevel="3" x14ac:dyDescent="0.2">
      <c r="A569" s="22" t="s">
        <v>416</v>
      </c>
      <c r="B569" s="22" t="s">
        <v>345</v>
      </c>
      <c r="C569" s="22" t="s">
        <v>45</v>
      </c>
      <c r="D569" s="22"/>
      <c r="E569" s="40" t="s">
        <v>689</v>
      </c>
      <c r="F569" s="36">
        <f t="shared" si="815"/>
        <v>77.099999999999994</v>
      </c>
      <c r="G569" s="36">
        <f t="shared" si="815"/>
        <v>0</v>
      </c>
      <c r="H569" s="36">
        <f t="shared" si="815"/>
        <v>77.099999999999994</v>
      </c>
      <c r="I569" s="36">
        <f t="shared" si="815"/>
        <v>0</v>
      </c>
      <c r="J569" s="36">
        <f t="shared" si="815"/>
        <v>0</v>
      </c>
      <c r="K569" s="36">
        <f t="shared" si="815"/>
        <v>77.099999999999994</v>
      </c>
      <c r="L569" s="36">
        <f t="shared" si="815"/>
        <v>0</v>
      </c>
      <c r="M569" s="36">
        <f t="shared" si="815"/>
        <v>0</v>
      </c>
      <c r="N569" s="36">
        <f t="shared" si="815"/>
        <v>77.099999999999994</v>
      </c>
      <c r="O569" s="36">
        <f t="shared" si="815"/>
        <v>0</v>
      </c>
      <c r="P569" s="253">
        <f t="shared" si="815"/>
        <v>77.099999999999994</v>
      </c>
      <c r="Q569" s="36">
        <f t="shared" si="815"/>
        <v>77.099999999999994</v>
      </c>
      <c r="R569" s="36">
        <f t="shared" si="815"/>
        <v>0</v>
      </c>
      <c r="S569" s="36">
        <f t="shared" si="815"/>
        <v>77.099999999999994</v>
      </c>
      <c r="T569" s="36">
        <f t="shared" si="815"/>
        <v>0</v>
      </c>
      <c r="U569" s="36">
        <f t="shared" si="815"/>
        <v>77.099999999999994</v>
      </c>
      <c r="V569" s="36">
        <f t="shared" si="815"/>
        <v>0</v>
      </c>
      <c r="W569" s="36">
        <f t="shared" si="815"/>
        <v>77.099999999999994</v>
      </c>
      <c r="X569" s="36">
        <f t="shared" si="815"/>
        <v>77.099999999999994</v>
      </c>
      <c r="Y569" s="36">
        <f t="shared" si="815"/>
        <v>0</v>
      </c>
      <c r="Z569" s="36">
        <f t="shared" si="815"/>
        <v>77.099999999999994</v>
      </c>
      <c r="AA569" s="36">
        <f t="shared" si="815"/>
        <v>0</v>
      </c>
      <c r="AB569" s="36">
        <f t="shared" si="815"/>
        <v>77.099999999999994</v>
      </c>
      <c r="AC569" s="36">
        <f t="shared" si="816"/>
        <v>0</v>
      </c>
      <c r="AD569" s="36">
        <f t="shared" si="816"/>
        <v>77.099999999999994</v>
      </c>
    </row>
    <row r="570" spans="1:30" ht="31.5" outlineLevel="4" x14ac:dyDescent="0.2">
      <c r="A570" s="22" t="s">
        <v>416</v>
      </c>
      <c r="B570" s="22" t="s">
        <v>345</v>
      </c>
      <c r="C570" s="22" t="s">
        <v>46</v>
      </c>
      <c r="D570" s="22"/>
      <c r="E570" s="40" t="s">
        <v>679</v>
      </c>
      <c r="F570" s="36">
        <f t="shared" si="815"/>
        <v>77.099999999999994</v>
      </c>
      <c r="G570" s="36">
        <f t="shared" si="815"/>
        <v>0</v>
      </c>
      <c r="H570" s="36">
        <f t="shared" si="815"/>
        <v>77.099999999999994</v>
      </c>
      <c r="I570" s="36">
        <f t="shared" si="815"/>
        <v>0</v>
      </c>
      <c r="J570" s="36">
        <f t="shared" si="815"/>
        <v>0</v>
      </c>
      <c r="K570" s="36">
        <f t="shared" si="815"/>
        <v>77.099999999999994</v>
      </c>
      <c r="L570" s="36">
        <f t="shared" si="815"/>
        <v>0</v>
      </c>
      <c r="M570" s="36">
        <f t="shared" si="815"/>
        <v>0</v>
      </c>
      <c r="N570" s="36">
        <f t="shared" si="815"/>
        <v>77.099999999999994</v>
      </c>
      <c r="O570" s="36">
        <f t="shared" si="815"/>
        <v>0</v>
      </c>
      <c r="P570" s="253">
        <f t="shared" si="815"/>
        <v>77.099999999999994</v>
      </c>
      <c r="Q570" s="36">
        <f t="shared" si="815"/>
        <v>77.099999999999994</v>
      </c>
      <c r="R570" s="36">
        <f t="shared" si="815"/>
        <v>0</v>
      </c>
      <c r="S570" s="36">
        <f t="shared" si="815"/>
        <v>77.099999999999994</v>
      </c>
      <c r="T570" s="36">
        <f t="shared" si="815"/>
        <v>0</v>
      </c>
      <c r="U570" s="36">
        <f t="shared" si="815"/>
        <v>77.099999999999994</v>
      </c>
      <c r="V570" s="36">
        <f t="shared" si="815"/>
        <v>0</v>
      </c>
      <c r="W570" s="36">
        <f t="shared" si="815"/>
        <v>77.099999999999994</v>
      </c>
      <c r="X570" s="36">
        <f t="shared" si="815"/>
        <v>77.099999999999994</v>
      </c>
      <c r="Y570" s="36">
        <f t="shared" si="815"/>
        <v>0</v>
      </c>
      <c r="Z570" s="36">
        <f t="shared" si="815"/>
        <v>77.099999999999994</v>
      </c>
      <c r="AA570" s="36">
        <f t="shared" si="815"/>
        <v>0</v>
      </c>
      <c r="AB570" s="36">
        <f t="shared" si="815"/>
        <v>77.099999999999994</v>
      </c>
      <c r="AC570" s="36">
        <f t="shared" si="816"/>
        <v>0</v>
      </c>
      <c r="AD570" s="36">
        <f t="shared" si="816"/>
        <v>77.099999999999994</v>
      </c>
    </row>
    <row r="571" spans="1:30" ht="15.75" outlineLevel="5" x14ac:dyDescent="0.2">
      <c r="A571" s="22" t="s">
        <v>416</v>
      </c>
      <c r="B571" s="22" t="s">
        <v>345</v>
      </c>
      <c r="C571" s="22" t="s">
        <v>47</v>
      </c>
      <c r="D571" s="22"/>
      <c r="E571" s="40" t="s">
        <v>48</v>
      </c>
      <c r="F571" s="36">
        <f t="shared" ref="F571:AB571" si="817">F572+F573</f>
        <v>77.099999999999994</v>
      </c>
      <c r="G571" s="36">
        <f t="shared" si="817"/>
        <v>0</v>
      </c>
      <c r="H571" s="36">
        <f t="shared" si="817"/>
        <v>77.099999999999994</v>
      </c>
      <c r="I571" s="36">
        <f t="shared" si="817"/>
        <v>0</v>
      </c>
      <c r="J571" s="36">
        <f t="shared" si="817"/>
        <v>0</v>
      </c>
      <c r="K571" s="36">
        <f t="shared" si="817"/>
        <v>77.099999999999994</v>
      </c>
      <c r="L571" s="36">
        <f t="shared" si="817"/>
        <v>0</v>
      </c>
      <c r="M571" s="36">
        <f t="shared" si="817"/>
        <v>0</v>
      </c>
      <c r="N571" s="36">
        <f t="shared" si="817"/>
        <v>77.099999999999994</v>
      </c>
      <c r="O571" s="36">
        <f t="shared" ref="O571:P571" si="818">O572+O573</f>
        <v>0</v>
      </c>
      <c r="P571" s="253">
        <f t="shared" si="818"/>
        <v>77.099999999999994</v>
      </c>
      <c r="Q571" s="36">
        <f t="shared" si="817"/>
        <v>77.099999999999994</v>
      </c>
      <c r="R571" s="36">
        <f t="shared" si="817"/>
        <v>0</v>
      </c>
      <c r="S571" s="36">
        <f t="shared" si="817"/>
        <v>77.099999999999994</v>
      </c>
      <c r="T571" s="36">
        <f t="shared" si="817"/>
        <v>0</v>
      </c>
      <c r="U571" s="36">
        <f t="shared" si="817"/>
        <v>77.099999999999994</v>
      </c>
      <c r="V571" s="36">
        <f t="shared" ref="V571:W571" si="819">V572+V573</f>
        <v>0</v>
      </c>
      <c r="W571" s="36">
        <f t="shared" si="819"/>
        <v>77.099999999999994</v>
      </c>
      <c r="X571" s="36">
        <f t="shared" si="817"/>
        <v>77.099999999999994</v>
      </c>
      <c r="Y571" s="36">
        <f t="shared" si="817"/>
        <v>0</v>
      </c>
      <c r="Z571" s="36">
        <f t="shared" si="817"/>
        <v>77.099999999999994</v>
      </c>
      <c r="AA571" s="36">
        <f t="shared" si="817"/>
        <v>0</v>
      </c>
      <c r="AB571" s="36">
        <f t="shared" si="817"/>
        <v>77.099999999999994</v>
      </c>
      <c r="AC571" s="36">
        <f t="shared" ref="AC571:AD571" si="820">AC572+AC573</f>
        <v>0</v>
      </c>
      <c r="AD571" s="36">
        <f t="shared" si="820"/>
        <v>77.099999999999994</v>
      </c>
    </row>
    <row r="572" spans="1:30" ht="31.5" outlineLevel="7" x14ac:dyDescent="0.2">
      <c r="A572" s="41" t="s">
        <v>416</v>
      </c>
      <c r="B572" s="41" t="s">
        <v>345</v>
      </c>
      <c r="C572" s="41" t="s">
        <v>47</v>
      </c>
      <c r="D572" s="41" t="s">
        <v>3</v>
      </c>
      <c r="E572" s="42" t="s">
        <v>4</v>
      </c>
      <c r="F572" s="32">
        <v>19.5</v>
      </c>
      <c r="G572" s="32"/>
      <c r="H572" s="32">
        <f t="shared" ref="H572:H573" si="821">SUM(F572:G572)</f>
        <v>19.5</v>
      </c>
      <c r="I572" s="32"/>
      <c r="J572" s="32"/>
      <c r="K572" s="32">
        <f t="shared" ref="K572:K573" si="822">SUM(H572:J572)</f>
        <v>19.5</v>
      </c>
      <c r="L572" s="32"/>
      <c r="M572" s="32"/>
      <c r="N572" s="32">
        <f t="shared" ref="N572:N573" si="823">SUM(K572:M572)</f>
        <v>19.5</v>
      </c>
      <c r="O572" s="32"/>
      <c r="P572" s="252">
        <f>SUM(N572:O572)</f>
        <v>19.5</v>
      </c>
      <c r="Q572" s="34">
        <v>19.5</v>
      </c>
      <c r="R572" s="32"/>
      <c r="S572" s="32">
        <f t="shared" ref="S572:S573" si="824">SUM(Q572:R572)</f>
        <v>19.5</v>
      </c>
      <c r="T572" s="32"/>
      <c r="U572" s="32">
        <f t="shared" ref="U572:U573" si="825">SUM(S572:T572)</f>
        <v>19.5</v>
      </c>
      <c r="V572" s="32"/>
      <c r="W572" s="32">
        <f t="shared" ref="W572:W573" si="826">SUM(U572:V572)</f>
        <v>19.5</v>
      </c>
      <c r="X572" s="34">
        <v>19.5</v>
      </c>
      <c r="Y572" s="32"/>
      <c r="Z572" s="32">
        <f t="shared" ref="Z572:Z573" si="827">SUM(X572:Y572)</f>
        <v>19.5</v>
      </c>
      <c r="AA572" s="32"/>
      <c r="AB572" s="32">
        <f t="shared" ref="AB572:AB573" si="828">SUM(Z572:AA572)</f>
        <v>19.5</v>
      </c>
      <c r="AC572" s="32"/>
      <c r="AD572" s="32">
        <f t="shared" ref="AD572:AD573" si="829">SUM(AB572:AC572)</f>
        <v>19.5</v>
      </c>
    </row>
    <row r="573" spans="1:30" ht="15.75" outlineLevel="7" x14ac:dyDescent="0.2">
      <c r="A573" s="41" t="s">
        <v>416</v>
      </c>
      <c r="B573" s="41" t="s">
        <v>345</v>
      </c>
      <c r="C573" s="41" t="s">
        <v>47</v>
      </c>
      <c r="D573" s="41" t="s">
        <v>6</v>
      </c>
      <c r="E573" s="42" t="s">
        <v>7</v>
      </c>
      <c r="F573" s="32">
        <v>57.6</v>
      </c>
      <c r="G573" s="32"/>
      <c r="H573" s="32">
        <f t="shared" si="821"/>
        <v>57.6</v>
      </c>
      <c r="I573" s="32"/>
      <c r="J573" s="32"/>
      <c r="K573" s="32">
        <f t="shared" si="822"/>
        <v>57.6</v>
      </c>
      <c r="L573" s="32"/>
      <c r="M573" s="32"/>
      <c r="N573" s="32">
        <f t="shared" si="823"/>
        <v>57.6</v>
      </c>
      <c r="O573" s="32"/>
      <c r="P573" s="252">
        <f>SUM(N573:O573)</f>
        <v>57.6</v>
      </c>
      <c r="Q573" s="34">
        <v>57.6</v>
      </c>
      <c r="R573" s="32"/>
      <c r="S573" s="32">
        <f t="shared" si="824"/>
        <v>57.6</v>
      </c>
      <c r="T573" s="32"/>
      <c r="U573" s="32">
        <f t="shared" si="825"/>
        <v>57.6</v>
      </c>
      <c r="V573" s="32"/>
      <c r="W573" s="32">
        <f t="shared" si="826"/>
        <v>57.6</v>
      </c>
      <c r="X573" s="34">
        <v>57.6</v>
      </c>
      <c r="Y573" s="32"/>
      <c r="Z573" s="32">
        <f t="shared" si="827"/>
        <v>57.6</v>
      </c>
      <c r="AA573" s="32"/>
      <c r="AB573" s="32">
        <f t="shared" si="828"/>
        <v>57.6</v>
      </c>
      <c r="AC573" s="32"/>
      <c r="AD573" s="32">
        <f t="shared" si="829"/>
        <v>57.6</v>
      </c>
    </row>
    <row r="574" spans="1:30" ht="15.75" outlineLevel="7" x14ac:dyDescent="0.2">
      <c r="A574" s="22" t="s">
        <v>416</v>
      </c>
      <c r="B574" s="22" t="s">
        <v>369</v>
      </c>
      <c r="C574" s="41"/>
      <c r="D574" s="41"/>
      <c r="E574" s="85" t="s">
        <v>370</v>
      </c>
      <c r="F574" s="36">
        <f>F575</f>
        <v>1847.9</v>
      </c>
      <c r="G574" s="36">
        <f t="shared" ref="G574:AC579" si="830">G575</f>
        <v>0</v>
      </c>
      <c r="H574" s="36">
        <f t="shared" si="830"/>
        <v>1847.9</v>
      </c>
      <c r="I574" s="36">
        <f t="shared" si="830"/>
        <v>0</v>
      </c>
      <c r="J574" s="36">
        <f t="shared" si="830"/>
        <v>0</v>
      </c>
      <c r="K574" s="36">
        <f t="shared" si="830"/>
        <v>1847.9</v>
      </c>
      <c r="L574" s="36">
        <f t="shared" si="830"/>
        <v>0</v>
      </c>
      <c r="M574" s="36">
        <f t="shared" si="830"/>
        <v>126</v>
      </c>
      <c r="N574" s="36">
        <f t="shared" si="830"/>
        <v>1973.9</v>
      </c>
      <c r="O574" s="36">
        <f t="shared" si="830"/>
        <v>0</v>
      </c>
      <c r="P574" s="253">
        <f t="shared" si="830"/>
        <v>1973.9</v>
      </c>
      <c r="Q574" s="36">
        <f t="shared" si="830"/>
        <v>1847.9</v>
      </c>
      <c r="R574" s="36">
        <f t="shared" si="830"/>
        <v>0</v>
      </c>
      <c r="S574" s="36">
        <f t="shared" si="830"/>
        <v>1847.9</v>
      </c>
      <c r="T574" s="36">
        <f t="shared" si="830"/>
        <v>10833.123</v>
      </c>
      <c r="U574" s="36">
        <f t="shared" si="830"/>
        <v>12681.022999999999</v>
      </c>
      <c r="V574" s="36">
        <f t="shared" si="830"/>
        <v>0</v>
      </c>
      <c r="W574" s="36">
        <f t="shared" si="830"/>
        <v>12681.022999999999</v>
      </c>
      <c r="X574" s="36">
        <f t="shared" si="830"/>
        <v>1847.9</v>
      </c>
      <c r="Y574" s="36">
        <f t="shared" si="830"/>
        <v>0</v>
      </c>
      <c r="Z574" s="36">
        <f t="shared" si="830"/>
        <v>1847.9</v>
      </c>
      <c r="AA574" s="36">
        <f t="shared" si="830"/>
        <v>0</v>
      </c>
      <c r="AB574" s="36">
        <f t="shared" si="830"/>
        <v>1847.9</v>
      </c>
      <c r="AC574" s="36">
        <f t="shared" si="830"/>
        <v>0</v>
      </c>
      <c r="AD574" s="36">
        <f t="shared" ref="AC574:AD579" si="831">AD575</f>
        <v>1847.9</v>
      </c>
    </row>
    <row r="575" spans="1:30" ht="15.75" outlineLevel="1" x14ac:dyDescent="0.2">
      <c r="A575" s="22" t="s">
        <v>416</v>
      </c>
      <c r="B575" s="22" t="s">
        <v>378</v>
      </c>
      <c r="C575" s="22"/>
      <c r="D575" s="22"/>
      <c r="E575" s="40" t="s">
        <v>379</v>
      </c>
      <c r="F575" s="36">
        <f t="shared" ref="F575:AC579" si="832">F576</f>
        <v>1847.9</v>
      </c>
      <c r="G575" s="36">
        <f t="shared" si="832"/>
        <v>0</v>
      </c>
      <c r="H575" s="36">
        <f t="shared" si="832"/>
        <v>1847.9</v>
      </c>
      <c r="I575" s="36">
        <f t="shared" si="832"/>
        <v>0</v>
      </c>
      <c r="J575" s="36">
        <f t="shared" si="832"/>
        <v>0</v>
      </c>
      <c r="K575" s="36">
        <f t="shared" si="832"/>
        <v>1847.9</v>
      </c>
      <c r="L575" s="36">
        <f t="shared" si="832"/>
        <v>0</v>
      </c>
      <c r="M575" s="36">
        <f t="shared" si="832"/>
        <v>126</v>
      </c>
      <c r="N575" s="36">
        <f t="shared" si="832"/>
        <v>1973.9</v>
      </c>
      <c r="O575" s="36">
        <f t="shared" si="832"/>
        <v>0</v>
      </c>
      <c r="P575" s="253">
        <f t="shared" si="832"/>
        <v>1973.9</v>
      </c>
      <c r="Q575" s="36">
        <f t="shared" si="830"/>
        <v>1847.9</v>
      </c>
      <c r="R575" s="36">
        <f t="shared" si="832"/>
        <v>0</v>
      </c>
      <c r="S575" s="36">
        <f t="shared" si="832"/>
        <v>1847.9</v>
      </c>
      <c r="T575" s="36">
        <f t="shared" si="832"/>
        <v>10833.123</v>
      </c>
      <c r="U575" s="36">
        <f t="shared" si="832"/>
        <v>12681.022999999999</v>
      </c>
      <c r="V575" s="36">
        <f t="shared" si="832"/>
        <v>0</v>
      </c>
      <c r="W575" s="36">
        <f t="shared" si="832"/>
        <v>12681.022999999999</v>
      </c>
      <c r="X575" s="36">
        <f t="shared" si="830"/>
        <v>1847.9</v>
      </c>
      <c r="Y575" s="36">
        <f t="shared" si="832"/>
        <v>0</v>
      </c>
      <c r="Z575" s="36">
        <f t="shared" si="832"/>
        <v>1847.9</v>
      </c>
      <c r="AA575" s="36">
        <f t="shared" si="832"/>
        <v>0</v>
      </c>
      <c r="AB575" s="36">
        <f t="shared" si="832"/>
        <v>1847.9</v>
      </c>
      <c r="AC575" s="36">
        <f t="shared" si="832"/>
        <v>0</v>
      </c>
      <c r="AD575" s="36">
        <f t="shared" si="831"/>
        <v>1847.9</v>
      </c>
    </row>
    <row r="576" spans="1:30" ht="36.75" customHeight="1" outlineLevel="2" x14ac:dyDescent="0.2">
      <c r="A576" s="22" t="s">
        <v>416</v>
      </c>
      <c r="B576" s="22" t="s">
        <v>378</v>
      </c>
      <c r="C576" s="22" t="s">
        <v>93</v>
      </c>
      <c r="D576" s="22"/>
      <c r="E576" s="40" t="s">
        <v>652</v>
      </c>
      <c r="F576" s="36">
        <f t="shared" si="832"/>
        <v>1847.9</v>
      </c>
      <c r="G576" s="36">
        <f t="shared" si="832"/>
        <v>0</v>
      </c>
      <c r="H576" s="36">
        <f t="shared" si="832"/>
        <v>1847.9</v>
      </c>
      <c r="I576" s="36">
        <f t="shared" si="832"/>
        <v>0</v>
      </c>
      <c r="J576" s="36">
        <f t="shared" si="832"/>
        <v>0</v>
      </c>
      <c r="K576" s="36">
        <f t="shared" si="832"/>
        <v>1847.9</v>
      </c>
      <c r="L576" s="36">
        <f t="shared" si="832"/>
        <v>0</v>
      </c>
      <c r="M576" s="36">
        <f t="shared" si="832"/>
        <v>126</v>
      </c>
      <c r="N576" s="36">
        <f t="shared" si="832"/>
        <v>1973.9</v>
      </c>
      <c r="O576" s="36">
        <f t="shared" si="832"/>
        <v>0</v>
      </c>
      <c r="P576" s="253">
        <f t="shared" si="832"/>
        <v>1973.9</v>
      </c>
      <c r="Q576" s="36">
        <f t="shared" si="830"/>
        <v>1847.9</v>
      </c>
      <c r="R576" s="36">
        <f t="shared" si="832"/>
        <v>0</v>
      </c>
      <c r="S576" s="36">
        <f t="shared" si="832"/>
        <v>1847.9</v>
      </c>
      <c r="T576" s="36">
        <f t="shared" si="832"/>
        <v>10833.123</v>
      </c>
      <c r="U576" s="36">
        <f t="shared" si="832"/>
        <v>12681.022999999999</v>
      </c>
      <c r="V576" s="36">
        <f t="shared" si="832"/>
        <v>0</v>
      </c>
      <c r="W576" s="36">
        <f t="shared" si="832"/>
        <v>12681.022999999999</v>
      </c>
      <c r="X576" s="36">
        <f t="shared" si="830"/>
        <v>1847.9</v>
      </c>
      <c r="Y576" s="36">
        <f t="shared" si="832"/>
        <v>0</v>
      </c>
      <c r="Z576" s="36">
        <f t="shared" si="832"/>
        <v>1847.9</v>
      </c>
      <c r="AA576" s="36">
        <f t="shared" si="832"/>
        <v>0</v>
      </c>
      <c r="AB576" s="36">
        <f t="shared" si="832"/>
        <v>1847.9</v>
      </c>
      <c r="AC576" s="36">
        <f t="shared" si="831"/>
        <v>0</v>
      </c>
      <c r="AD576" s="36">
        <f t="shared" si="831"/>
        <v>1847.9</v>
      </c>
    </row>
    <row r="577" spans="1:30" ht="31.5" outlineLevel="3" x14ac:dyDescent="0.2">
      <c r="A577" s="22" t="s">
        <v>416</v>
      </c>
      <c r="B577" s="22" t="s">
        <v>378</v>
      </c>
      <c r="C577" s="22" t="s">
        <v>194</v>
      </c>
      <c r="D577" s="22"/>
      <c r="E577" s="40" t="s">
        <v>660</v>
      </c>
      <c r="F577" s="36">
        <f t="shared" si="832"/>
        <v>1847.9</v>
      </c>
      <c r="G577" s="36">
        <f t="shared" si="832"/>
        <v>0</v>
      </c>
      <c r="H577" s="36">
        <f t="shared" si="832"/>
        <v>1847.9</v>
      </c>
      <c r="I577" s="36">
        <f t="shared" si="832"/>
        <v>0</v>
      </c>
      <c r="J577" s="36">
        <f t="shared" si="832"/>
        <v>0</v>
      </c>
      <c r="K577" s="36">
        <f t="shared" si="832"/>
        <v>1847.9</v>
      </c>
      <c r="L577" s="36">
        <f t="shared" si="832"/>
        <v>0</v>
      </c>
      <c r="M577" s="36">
        <f t="shared" si="832"/>
        <v>126</v>
      </c>
      <c r="N577" s="36">
        <f t="shared" si="832"/>
        <v>1973.9</v>
      </c>
      <c r="O577" s="36">
        <f t="shared" si="832"/>
        <v>0</v>
      </c>
      <c r="P577" s="253">
        <f t="shared" si="832"/>
        <v>1973.9</v>
      </c>
      <c r="Q577" s="36">
        <f t="shared" si="830"/>
        <v>1847.9</v>
      </c>
      <c r="R577" s="36">
        <f t="shared" si="832"/>
        <v>0</v>
      </c>
      <c r="S577" s="36">
        <f t="shared" si="832"/>
        <v>1847.9</v>
      </c>
      <c r="T577" s="36">
        <f t="shared" si="832"/>
        <v>10833.123</v>
      </c>
      <c r="U577" s="36">
        <f t="shared" si="832"/>
        <v>12681.022999999999</v>
      </c>
      <c r="V577" s="36">
        <f t="shared" si="832"/>
        <v>0</v>
      </c>
      <c r="W577" s="36">
        <f t="shared" si="832"/>
        <v>12681.022999999999</v>
      </c>
      <c r="X577" s="36">
        <f t="shared" si="830"/>
        <v>1847.9</v>
      </c>
      <c r="Y577" s="36">
        <f t="shared" si="832"/>
        <v>0</v>
      </c>
      <c r="Z577" s="36">
        <f t="shared" si="832"/>
        <v>1847.9</v>
      </c>
      <c r="AA577" s="36">
        <f t="shared" si="832"/>
        <v>0</v>
      </c>
      <c r="AB577" s="36">
        <f t="shared" si="832"/>
        <v>1847.9</v>
      </c>
      <c r="AC577" s="36">
        <f t="shared" si="831"/>
        <v>0</v>
      </c>
      <c r="AD577" s="36">
        <f t="shared" si="831"/>
        <v>1847.9</v>
      </c>
    </row>
    <row r="578" spans="1:30" ht="31.5" outlineLevel="4" x14ac:dyDescent="0.2">
      <c r="A578" s="22" t="s">
        <v>416</v>
      </c>
      <c r="B578" s="22" t="s">
        <v>378</v>
      </c>
      <c r="C578" s="22" t="s">
        <v>195</v>
      </c>
      <c r="D578" s="22"/>
      <c r="E578" s="40" t="s">
        <v>661</v>
      </c>
      <c r="F578" s="36">
        <f t="shared" si="832"/>
        <v>1847.9</v>
      </c>
      <c r="G578" s="36">
        <f t="shared" si="832"/>
        <v>0</v>
      </c>
      <c r="H578" s="36">
        <f t="shared" si="832"/>
        <v>1847.9</v>
      </c>
      <c r="I578" s="36">
        <f t="shared" si="832"/>
        <v>0</v>
      </c>
      <c r="J578" s="36">
        <f t="shared" si="832"/>
        <v>0</v>
      </c>
      <c r="K578" s="36">
        <f t="shared" si="832"/>
        <v>1847.9</v>
      </c>
      <c r="L578" s="36">
        <f t="shared" si="832"/>
        <v>0</v>
      </c>
      <c r="M578" s="36">
        <f t="shared" si="832"/>
        <v>126</v>
      </c>
      <c r="N578" s="36">
        <f t="shared" si="832"/>
        <v>1973.9</v>
      </c>
      <c r="O578" s="36">
        <f t="shared" si="832"/>
        <v>0</v>
      </c>
      <c r="P578" s="253">
        <f t="shared" si="832"/>
        <v>1973.9</v>
      </c>
      <c r="Q578" s="36">
        <f t="shared" si="830"/>
        <v>1847.9</v>
      </c>
      <c r="R578" s="36">
        <f t="shared" si="832"/>
        <v>0</v>
      </c>
      <c r="S578" s="36">
        <f t="shared" si="832"/>
        <v>1847.9</v>
      </c>
      <c r="T578" s="36">
        <f t="shared" si="832"/>
        <v>10833.123</v>
      </c>
      <c r="U578" s="36">
        <f t="shared" si="832"/>
        <v>12681.022999999999</v>
      </c>
      <c r="V578" s="36">
        <f t="shared" si="832"/>
        <v>0</v>
      </c>
      <c r="W578" s="36">
        <f t="shared" si="832"/>
        <v>12681.022999999999</v>
      </c>
      <c r="X578" s="36">
        <f t="shared" si="830"/>
        <v>1847.9</v>
      </c>
      <c r="Y578" s="36">
        <f t="shared" si="832"/>
        <v>0</v>
      </c>
      <c r="Z578" s="36">
        <f t="shared" si="832"/>
        <v>1847.9</v>
      </c>
      <c r="AA578" s="36">
        <f t="shared" si="832"/>
        <v>0</v>
      </c>
      <c r="AB578" s="36">
        <f t="shared" si="832"/>
        <v>1847.9</v>
      </c>
      <c r="AC578" s="36">
        <f t="shared" si="831"/>
        <v>0</v>
      </c>
      <c r="AD578" s="36">
        <f t="shared" si="831"/>
        <v>1847.9</v>
      </c>
    </row>
    <row r="579" spans="1:30" ht="15.75" outlineLevel="5" x14ac:dyDescent="0.2">
      <c r="A579" s="22" t="s">
        <v>416</v>
      </c>
      <c r="B579" s="22" t="s">
        <v>378</v>
      </c>
      <c r="C579" s="22" t="s">
        <v>196</v>
      </c>
      <c r="D579" s="22"/>
      <c r="E579" s="40" t="s">
        <v>662</v>
      </c>
      <c r="F579" s="36">
        <f t="shared" si="832"/>
        <v>1847.9</v>
      </c>
      <c r="G579" s="36">
        <f t="shared" si="832"/>
        <v>0</v>
      </c>
      <c r="H579" s="36">
        <f t="shared" si="832"/>
        <v>1847.9</v>
      </c>
      <c r="I579" s="36">
        <f t="shared" si="832"/>
        <v>0</v>
      </c>
      <c r="J579" s="36">
        <f t="shared" si="832"/>
        <v>0</v>
      </c>
      <c r="K579" s="36">
        <f t="shared" si="832"/>
        <v>1847.9</v>
      </c>
      <c r="L579" s="36">
        <f t="shared" si="832"/>
        <v>0</v>
      </c>
      <c r="M579" s="36">
        <f t="shared" si="832"/>
        <v>126</v>
      </c>
      <c r="N579" s="36">
        <f t="shared" si="832"/>
        <v>1973.9</v>
      </c>
      <c r="O579" s="36">
        <f t="shared" si="832"/>
        <v>0</v>
      </c>
      <c r="P579" s="253">
        <f t="shared" si="832"/>
        <v>1973.9</v>
      </c>
      <c r="Q579" s="36">
        <f t="shared" si="830"/>
        <v>1847.9</v>
      </c>
      <c r="R579" s="36">
        <f t="shared" si="832"/>
        <v>0</v>
      </c>
      <c r="S579" s="36">
        <f t="shared" si="832"/>
        <v>1847.9</v>
      </c>
      <c r="T579" s="36">
        <f t="shared" si="832"/>
        <v>10833.123</v>
      </c>
      <c r="U579" s="36">
        <f t="shared" si="832"/>
        <v>12681.022999999999</v>
      </c>
      <c r="V579" s="36">
        <f t="shared" si="832"/>
        <v>0</v>
      </c>
      <c r="W579" s="36">
        <f t="shared" si="832"/>
        <v>12681.022999999999</v>
      </c>
      <c r="X579" s="36">
        <f t="shared" si="830"/>
        <v>1847.9</v>
      </c>
      <c r="Y579" s="36">
        <f t="shared" si="832"/>
        <v>0</v>
      </c>
      <c r="Z579" s="36">
        <f t="shared" si="832"/>
        <v>1847.9</v>
      </c>
      <c r="AA579" s="36">
        <f t="shared" si="832"/>
        <v>0</v>
      </c>
      <c r="AB579" s="36">
        <f t="shared" si="832"/>
        <v>1847.9</v>
      </c>
      <c r="AC579" s="36">
        <f t="shared" si="831"/>
        <v>0</v>
      </c>
      <c r="AD579" s="36">
        <f t="shared" si="831"/>
        <v>1847.9</v>
      </c>
    </row>
    <row r="580" spans="1:30" ht="15.75" outlineLevel="7" x14ac:dyDescent="0.2">
      <c r="A580" s="41" t="s">
        <v>416</v>
      </c>
      <c r="B580" s="41" t="s">
        <v>378</v>
      </c>
      <c r="C580" s="41" t="s">
        <v>196</v>
      </c>
      <c r="D580" s="41" t="s">
        <v>6</v>
      </c>
      <c r="E580" s="42" t="s">
        <v>7</v>
      </c>
      <c r="F580" s="32">
        <v>1847.9</v>
      </c>
      <c r="G580" s="32"/>
      <c r="H580" s="32">
        <f>SUM(F580:G580)</f>
        <v>1847.9</v>
      </c>
      <c r="I580" s="32"/>
      <c r="J580" s="32"/>
      <c r="K580" s="32">
        <f>SUM(H580:J580)</f>
        <v>1847.9</v>
      </c>
      <c r="L580" s="32"/>
      <c r="M580" s="32">
        <f>45+30+51</f>
        <v>126</v>
      </c>
      <c r="N580" s="32">
        <f>SUM(K580:M580)</f>
        <v>1973.9</v>
      </c>
      <c r="O580" s="32"/>
      <c r="P580" s="252">
        <f>SUM(N580:O580)</f>
        <v>1973.9</v>
      </c>
      <c r="Q580" s="34">
        <v>1847.9</v>
      </c>
      <c r="R580" s="32"/>
      <c r="S580" s="32">
        <f>SUM(Q580:R580)</f>
        <v>1847.9</v>
      </c>
      <c r="T580" s="32">
        <v>10833.123</v>
      </c>
      <c r="U580" s="32">
        <f>SUM(S580:T580)</f>
        <v>12681.022999999999</v>
      </c>
      <c r="V580" s="32"/>
      <c r="W580" s="32">
        <f>SUM(U580:V580)</f>
        <v>12681.022999999999</v>
      </c>
      <c r="X580" s="34">
        <v>1847.9</v>
      </c>
      <c r="Y580" s="32"/>
      <c r="Z580" s="32">
        <f>SUM(X580:Y580)</f>
        <v>1847.9</v>
      </c>
      <c r="AA580" s="32"/>
      <c r="AB580" s="32">
        <f>SUM(Z580:AA580)</f>
        <v>1847.9</v>
      </c>
      <c r="AC580" s="32"/>
      <c r="AD580" s="32">
        <f>SUM(AB580:AC580)</f>
        <v>1847.9</v>
      </c>
    </row>
    <row r="581" spans="1:30" ht="15.75" outlineLevel="7" x14ac:dyDescent="0.2">
      <c r="A581" s="22" t="s">
        <v>416</v>
      </c>
      <c r="B581" s="22" t="s">
        <v>347</v>
      </c>
      <c r="C581" s="41"/>
      <c r="D581" s="41"/>
      <c r="E581" s="85" t="s">
        <v>348</v>
      </c>
      <c r="F581" s="36">
        <f t="shared" ref="F581:AC586" si="833">F582</f>
        <v>21</v>
      </c>
      <c r="G581" s="36">
        <f t="shared" si="833"/>
        <v>0</v>
      </c>
      <c r="H581" s="36">
        <f t="shared" si="833"/>
        <v>21</v>
      </c>
      <c r="I581" s="36">
        <f t="shared" si="833"/>
        <v>0</v>
      </c>
      <c r="J581" s="36">
        <f t="shared" si="833"/>
        <v>0</v>
      </c>
      <c r="K581" s="36">
        <f t="shared" si="833"/>
        <v>21</v>
      </c>
      <c r="L581" s="36">
        <f t="shared" si="833"/>
        <v>0</v>
      </c>
      <c r="M581" s="36">
        <f t="shared" si="833"/>
        <v>0</v>
      </c>
      <c r="N581" s="36">
        <f t="shared" si="833"/>
        <v>21</v>
      </c>
      <c r="O581" s="36">
        <f t="shared" si="833"/>
        <v>0</v>
      </c>
      <c r="P581" s="253">
        <f t="shared" si="833"/>
        <v>21</v>
      </c>
      <c r="Q581" s="36">
        <f t="shared" si="833"/>
        <v>21</v>
      </c>
      <c r="R581" s="36">
        <f t="shared" si="833"/>
        <v>0</v>
      </c>
      <c r="S581" s="36">
        <f t="shared" si="833"/>
        <v>21</v>
      </c>
      <c r="T581" s="36">
        <f t="shared" si="833"/>
        <v>0</v>
      </c>
      <c r="U581" s="36">
        <f t="shared" si="833"/>
        <v>21</v>
      </c>
      <c r="V581" s="36">
        <f t="shared" si="833"/>
        <v>0</v>
      </c>
      <c r="W581" s="36">
        <f t="shared" si="833"/>
        <v>21</v>
      </c>
      <c r="X581" s="36">
        <f t="shared" si="833"/>
        <v>21</v>
      </c>
      <c r="Y581" s="36">
        <f t="shared" si="833"/>
        <v>0</v>
      </c>
      <c r="Z581" s="36">
        <f t="shared" si="833"/>
        <v>21</v>
      </c>
      <c r="AA581" s="36">
        <f t="shared" si="833"/>
        <v>0</v>
      </c>
      <c r="AB581" s="36">
        <f t="shared" si="833"/>
        <v>21</v>
      </c>
      <c r="AC581" s="36">
        <f t="shared" si="833"/>
        <v>0</v>
      </c>
      <c r="AD581" s="36">
        <f t="shared" ref="AC581:AD586" si="834">AD582</f>
        <v>21</v>
      </c>
    </row>
    <row r="582" spans="1:30" ht="15.75" outlineLevel="1" x14ac:dyDescent="0.2">
      <c r="A582" s="22" t="s">
        <v>416</v>
      </c>
      <c r="B582" s="22" t="s">
        <v>349</v>
      </c>
      <c r="C582" s="22"/>
      <c r="D582" s="22"/>
      <c r="E582" s="40" t="s">
        <v>350</v>
      </c>
      <c r="F582" s="36">
        <f t="shared" si="833"/>
        <v>21</v>
      </c>
      <c r="G582" s="36">
        <f t="shared" si="833"/>
        <v>0</v>
      </c>
      <c r="H582" s="36">
        <f t="shared" si="833"/>
        <v>21</v>
      </c>
      <c r="I582" s="36">
        <f t="shared" si="833"/>
        <v>0</v>
      </c>
      <c r="J582" s="36">
        <f t="shared" si="833"/>
        <v>0</v>
      </c>
      <c r="K582" s="36">
        <f t="shared" si="833"/>
        <v>21</v>
      </c>
      <c r="L582" s="36">
        <f t="shared" si="833"/>
        <v>0</v>
      </c>
      <c r="M582" s="36">
        <f t="shared" si="833"/>
        <v>0</v>
      </c>
      <c r="N582" s="36">
        <f t="shared" si="833"/>
        <v>21</v>
      </c>
      <c r="O582" s="36">
        <f t="shared" si="833"/>
        <v>0</v>
      </c>
      <c r="P582" s="253">
        <f t="shared" si="833"/>
        <v>21</v>
      </c>
      <c r="Q582" s="36">
        <f t="shared" si="833"/>
        <v>21</v>
      </c>
      <c r="R582" s="36">
        <f t="shared" si="833"/>
        <v>0</v>
      </c>
      <c r="S582" s="36">
        <f t="shared" si="833"/>
        <v>21</v>
      </c>
      <c r="T582" s="36">
        <f t="shared" si="833"/>
        <v>0</v>
      </c>
      <c r="U582" s="36">
        <f t="shared" si="833"/>
        <v>21</v>
      </c>
      <c r="V582" s="36">
        <f t="shared" si="833"/>
        <v>0</v>
      </c>
      <c r="W582" s="36">
        <f t="shared" si="833"/>
        <v>21</v>
      </c>
      <c r="X582" s="36">
        <f t="shared" si="833"/>
        <v>21</v>
      </c>
      <c r="Y582" s="36">
        <f t="shared" si="833"/>
        <v>0</v>
      </c>
      <c r="Z582" s="36">
        <f t="shared" si="833"/>
        <v>21</v>
      </c>
      <c r="AA582" s="36">
        <f t="shared" si="833"/>
        <v>0</v>
      </c>
      <c r="AB582" s="36">
        <f t="shared" si="833"/>
        <v>21</v>
      </c>
      <c r="AC582" s="36">
        <f t="shared" si="834"/>
        <v>0</v>
      </c>
      <c r="AD582" s="36">
        <f t="shared" si="834"/>
        <v>21</v>
      </c>
    </row>
    <row r="583" spans="1:30" ht="31.5" outlineLevel="2" x14ac:dyDescent="0.2">
      <c r="A583" s="22" t="s">
        <v>416</v>
      </c>
      <c r="B583" s="22" t="s">
        <v>349</v>
      </c>
      <c r="C583" s="22" t="s">
        <v>23</v>
      </c>
      <c r="D583" s="22"/>
      <c r="E583" s="40" t="s">
        <v>668</v>
      </c>
      <c r="F583" s="36">
        <f t="shared" si="833"/>
        <v>21</v>
      </c>
      <c r="G583" s="36">
        <f t="shared" si="833"/>
        <v>0</v>
      </c>
      <c r="H583" s="36">
        <f t="shared" si="833"/>
        <v>21</v>
      </c>
      <c r="I583" s="36">
        <f t="shared" si="833"/>
        <v>0</v>
      </c>
      <c r="J583" s="36">
        <f t="shared" si="833"/>
        <v>0</v>
      </c>
      <c r="K583" s="36">
        <f t="shared" si="833"/>
        <v>21</v>
      </c>
      <c r="L583" s="36">
        <f t="shared" si="833"/>
        <v>0</v>
      </c>
      <c r="M583" s="36">
        <f t="shared" si="833"/>
        <v>0</v>
      </c>
      <c r="N583" s="36">
        <f t="shared" si="833"/>
        <v>21</v>
      </c>
      <c r="O583" s="36">
        <f t="shared" si="833"/>
        <v>0</v>
      </c>
      <c r="P583" s="253">
        <f t="shared" si="833"/>
        <v>21</v>
      </c>
      <c r="Q583" s="36">
        <f t="shared" si="833"/>
        <v>21</v>
      </c>
      <c r="R583" s="36">
        <f t="shared" si="833"/>
        <v>0</v>
      </c>
      <c r="S583" s="36">
        <f t="shared" si="833"/>
        <v>21</v>
      </c>
      <c r="T583" s="36">
        <f t="shared" si="833"/>
        <v>0</v>
      </c>
      <c r="U583" s="36">
        <f t="shared" si="833"/>
        <v>21</v>
      </c>
      <c r="V583" s="36">
        <f t="shared" si="833"/>
        <v>0</v>
      </c>
      <c r="W583" s="36">
        <f t="shared" si="833"/>
        <v>21</v>
      </c>
      <c r="X583" s="36">
        <f t="shared" si="833"/>
        <v>21</v>
      </c>
      <c r="Y583" s="36">
        <f t="shared" si="833"/>
        <v>0</v>
      </c>
      <c r="Z583" s="36">
        <f t="shared" si="833"/>
        <v>21</v>
      </c>
      <c r="AA583" s="36">
        <f t="shared" si="833"/>
        <v>0</v>
      </c>
      <c r="AB583" s="36">
        <f t="shared" si="833"/>
        <v>21</v>
      </c>
      <c r="AC583" s="36">
        <f t="shared" si="834"/>
        <v>0</v>
      </c>
      <c r="AD583" s="36">
        <f t="shared" si="834"/>
        <v>21</v>
      </c>
    </row>
    <row r="584" spans="1:30" ht="15.75" outlineLevel="3" x14ac:dyDescent="0.2">
      <c r="A584" s="22" t="s">
        <v>416</v>
      </c>
      <c r="B584" s="22" t="s">
        <v>349</v>
      </c>
      <c r="C584" s="22" t="s">
        <v>45</v>
      </c>
      <c r="D584" s="22"/>
      <c r="E584" s="40" t="s">
        <v>689</v>
      </c>
      <c r="F584" s="36">
        <f t="shared" si="833"/>
        <v>21</v>
      </c>
      <c r="G584" s="36">
        <f t="shared" si="833"/>
        <v>0</v>
      </c>
      <c r="H584" s="36">
        <f t="shared" si="833"/>
        <v>21</v>
      </c>
      <c r="I584" s="36">
        <f t="shared" si="833"/>
        <v>0</v>
      </c>
      <c r="J584" s="36">
        <f t="shared" si="833"/>
        <v>0</v>
      </c>
      <c r="K584" s="36">
        <f t="shared" si="833"/>
        <v>21</v>
      </c>
      <c r="L584" s="36">
        <f t="shared" si="833"/>
        <v>0</v>
      </c>
      <c r="M584" s="36">
        <f t="shared" si="833"/>
        <v>0</v>
      </c>
      <c r="N584" s="36">
        <f t="shared" si="833"/>
        <v>21</v>
      </c>
      <c r="O584" s="36">
        <f t="shared" si="833"/>
        <v>0</v>
      </c>
      <c r="P584" s="253">
        <f t="shared" si="833"/>
        <v>21</v>
      </c>
      <c r="Q584" s="36">
        <f t="shared" si="833"/>
        <v>21</v>
      </c>
      <c r="R584" s="36">
        <f t="shared" si="833"/>
        <v>0</v>
      </c>
      <c r="S584" s="36">
        <f t="shared" si="833"/>
        <v>21</v>
      </c>
      <c r="T584" s="36">
        <f t="shared" si="833"/>
        <v>0</v>
      </c>
      <c r="U584" s="36">
        <f t="shared" si="833"/>
        <v>21</v>
      </c>
      <c r="V584" s="36">
        <f t="shared" si="833"/>
        <v>0</v>
      </c>
      <c r="W584" s="36">
        <f t="shared" si="833"/>
        <v>21</v>
      </c>
      <c r="X584" s="36">
        <f t="shared" si="833"/>
        <v>21</v>
      </c>
      <c r="Y584" s="36">
        <f t="shared" si="833"/>
        <v>0</v>
      </c>
      <c r="Z584" s="36">
        <f t="shared" si="833"/>
        <v>21</v>
      </c>
      <c r="AA584" s="36">
        <f t="shared" si="833"/>
        <v>0</v>
      </c>
      <c r="AB584" s="36">
        <f t="shared" si="833"/>
        <v>21</v>
      </c>
      <c r="AC584" s="36">
        <f t="shared" si="834"/>
        <v>0</v>
      </c>
      <c r="AD584" s="36">
        <f t="shared" si="834"/>
        <v>21</v>
      </c>
    </row>
    <row r="585" spans="1:30" ht="31.5" outlineLevel="4" x14ac:dyDescent="0.2">
      <c r="A585" s="22" t="s">
        <v>416</v>
      </c>
      <c r="B585" s="22" t="s">
        <v>349</v>
      </c>
      <c r="C585" s="22" t="s">
        <v>46</v>
      </c>
      <c r="D585" s="22"/>
      <c r="E585" s="40" t="s">
        <v>679</v>
      </c>
      <c r="F585" s="36">
        <f t="shared" si="833"/>
        <v>21</v>
      </c>
      <c r="G585" s="36">
        <f t="shared" si="833"/>
        <v>0</v>
      </c>
      <c r="H585" s="36">
        <f t="shared" si="833"/>
        <v>21</v>
      </c>
      <c r="I585" s="36">
        <f t="shared" si="833"/>
        <v>0</v>
      </c>
      <c r="J585" s="36">
        <f t="shared" si="833"/>
        <v>0</v>
      </c>
      <c r="K585" s="36">
        <f t="shared" si="833"/>
        <v>21</v>
      </c>
      <c r="L585" s="36">
        <f t="shared" si="833"/>
        <v>0</v>
      </c>
      <c r="M585" s="36">
        <f t="shared" si="833"/>
        <v>0</v>
      </c>
      <c r="N585" s="36">
        <f t="shared" si="833"/>
        <v>21</v>
      </c>
      <c r="O585" s="36">
        <f t="shared" si="833"/>
        <v>0</v>
      </c>
      <c r="P585" s="253">
        <f t="shared" si="833"/>
        <v>21</v>
      </c>
      <c r="Q585" s="36">
        <f t="shared" si="833"/>
        <v>21</v>
      </c>
      <c r="R585" s="36">
        <f t="shared" si="833"/>
        <v>0</v>
      </c>
      <c r="S585" s="36">
        <f t="shared" si="833"/>
        <v>21</v>
      </c>
      <c r="T585" s="36">
        <f t="shared" si="833"/>
        <v>0</v>
      </c>
      <c r="U585" s="36">
        <f t="shared" si="833"/>
        <v>21</v>
      </c>
      <c r="V585" s="36">
        <f t="shared" si="833"/>
        <v>0</v>
      </c>
      <c r="W585" s="36">
        <f t="shared" si="833"/>
        <v>21</v>
      </c>
      <c r="X585" s="36">
        <f t="shared" si="833"/>
        <v>21</v>
      </c>
      <c r="Y585" s="36">
        <f t="shared" si="833"/>
        <v>0</v>
      </c>
      <c r="Z585" s="36">
        <f t="shared" si="833"/>
        <v>21</v>
      </c>
      <c r="AA585" s="36">
        <f t="shared" si="833"/>
        <v>0</v>
      </c>
      <c r="AB585" s="36">
        <f t="shared" si="833"/>
        <v>21</v>
      </c>
      <c r="AC585" s="36">
        <f t="shared" si="834"/>
        <v>0</v>
      </c>
      <c r="AD585" s="36">
        <f t="shared" si="834"/>
        <v>21</v>
      </c>
    </row>
    <row r="586" spans="1:30" ht="15.75" outlineLevel="5" x14ac:dyDescent="0.2">
      <c r="A586" s="22" t="s">
        <v>416</v>
      </c>
      <c r="B586" s="22" t="s">
        <v>349</v>
      </c>
      <c r="C586" s="22" t="s">
        <v>47</v>
      </c>
      <c r="D586" s="22"/>
      <c r="E586" s="40" t="s">
        <v>48</v>
      </c>
      <c r="F586" s="36">
        <f t="shared" si="833"/>
        <v>21</v>
      </c>
      <c r="G586" s="36">
        <f t="shared" si="833"/>
        <v>0</v>
      </c>
      <c r="H586" s="36">
        <f t="shared" si="833"/>
        <v>21</v>
      </c>
      <c r="I586" s="36">
        <f t="shared" si="833"/>
        <v>0</v>
      </c>
      <c r="J586" s="36">
        <f t="shared" si="833"/>
        <v>0</v>
      </c>
      <c r="K586" s="36">
        <f t="shared" si="833"/>
        <v>21</v>
      </c>
      <c r="L586" s="36">
        <f t="shared" si="833"/>
        <v>0</v>
      </c>
      <c r="M586" s="36">
        <f t="shared" si="833"/>
        <v>0</v>
      </c>
      <c r="N586" s="36">
        <f t="shared" si="833"/>
        <v>21</v>
      </c>
      <c r="O586" s="36">
        <f t="shared" si="833"/>
        <v>0</v>
      </c>
      <c r="P586" s="253">
        <f t="shared" si="833"/>
        <v>21</v>
      </c>
      <c r="Q586" s="36">
        <f t="shared" si="833"/>
        <v>21</v>
      </c>
      <c r="R586" s="36">
        <f t="shared" si="833"/>
        <v>0</v>
      </c>
      <c r="S586" s="36">
        <f t="shared" si="833"/>
        <v>21</v>
      </c>
      <c r="T586" s="36">
        <f t="shared" si="833"/>
        <v>0</v>
      </c>
      <c r="U586" s="36">
        <f t="shared" si="833"/>
        <v>21</v>
      </c>
      <c r="V586" s="36">
        <f t="shared" si="833"/>
        <v>0</v>
      </c>
      <c r="W586" s="36">
        <f t="shared" si="833"/>
        <v>21</v>
      </c>
      <c r="X586" s="36">
        <f t="shared" si="833"/>
        <v>21</v>
      </c>
      <c r="Y586" s="36">
        <f t="shared" si="833"/>
        <v>0</v>
      </c>
      <c r="Z586" s="36">
        <f t="shared" si="833"/>
        <v>21</v>
      </c>
      <c r="AA586" s="36">
        <f t="shared" si="833"/>
        <v>0</v>
      </c>
      <c r="AB586" s="36">
        <f t="shared" si="833"/>
        <v>21</v>
      </c>
      <c r="AC586" s="36">
        <f t="shared" si="834"/>
        <v>0</v>
      </c>
      <c r="AD586" s="36">
        <f t="shared" si="834"/>
        <v>21</v>
      </c>
    </row>
    <row r="587" spans="1:30" ht="15.75" outlineLevel="7" x14ac:dyDescent="0.2">
      <c r="A587" s="41" t="s">
        <v>416</v>
      </c>
      <c r="B587" s="41" t="s">
        <v>349</v>
      </c>
      <c r="C587" s="41" t="s">
        <v>47</v>
      </c>
      <c r="D587" s="41" t="s">
        <v>6</v>
      </c>
      <c r="E587" s="42" t="s">
        <v>7</v>
      </c>
      <c r="F587" s="32">
        <v>21</v>
      </c>
      <c r="G587" s="32"/>
      <c r="H587" s="32">
        <f>SUM(F587:G587)</f>
        <v>21</v>
      </c>
      <c r="I587" s="32"/>
      <c r="J587" s="32"/>
      <c r="K587" s="32">
        <f>SUM(H587:J587)</f>
        <v>21</v>
      </c>
      <c r="L587" s="32"/>
      <c r="M587" s="32"/>
      <c r="N587" s="32">
        <f>SUM(K587:M587)</f>
        <v>21</v>
      </c>
      <c r="O587" s="32"/>
      <c r="P587" s="252">
        <f>SUM(N587:O587)</f>
        <v>21</v>
      </c>
      <c r="Q587" s="34">
        <v>21</v>
      </c>
      <c r="R587" s="32"/>
      <c r="S587" s="32">
        <f>SUM(Q587:R587)</f>
        <v>21</v>
      </c>
      <c r="T587" s="32"/>
      <c r="U587" s="32">
        <f>SUM(S587:T587)</f>
        <v>21</v>
      </c>
      <c r="V587" s="32"/>
      <c r="W587" s="32">
        <f>SUM(U587:V587)</f>
        <v>21</v>
      </c>
      <c r="X587" s="34">
        <v>21</v>
      </c>
      <c r="Y587" s="32"/>
      <c r="Z587" s="32">
        <f>SUM(X587:Y587)</f>
        <v>21</v>
      </c>
      <c r="AA587" s="32"/>
      <c r="AB587" s="32">
        <f>SUM(Z587:AA587)</f>
        <v>21</v>
      </c>
      <c r="AC587" s="32"/>
      <c r="AD587" s="32">
        <f>SUM(AB587:AC587)</f>
        <v>21</v>
      </c>
    </row>
    <row r="588" spans="1:30" ht="15.75" outlineLevel="7" x14ac:dyDescent="0.2">
      <c r="A588" s="41"/>
      <c r="B588" s="41"/>
      <c r="C588" s="41"/>
      <c r="D588" s="41"/>
      <c r="E588" s="4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25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</row>
    <row r="589" spans="1:30" ht="15.75" x14ac:dyDescent="0.2">
      <c r="A589" s="22" t="s">
        <v>417</v>
      </c>
      <c r="B589" s="22"/>
      <c r="C589" s="22"/>
      <c r="D589" s="22"/>
      <c r="E589" s="40" t="s">
        <v>699</v>
      </c>
      <c r="F589" s="36">
        <f>F590+F625+F632</f>
        <v>44399.099999999991</v>
      </c>
      <c r="G589" s="36">
        <f t="shared" ref="G589" si="835">G590+G625+G632</f>
        <v>0</v>
      </c>
      <c r="H589" s="36">
        <f>H590+H625+H632+H618</f>
        <v>44399.099999999991</v>
      </c>
      <c r="I589" s="36">
        <f t="shared" ref="I589:AB589" si="836">I590+I625+I632+I618</f>
        <v>142.03</v>
      </c>
      <c r="J589" s="36">
        <f t="shared" si="836"/>
        <v>8715</v>
      </c>
      <c r="K589" s="36">
        <f t="shared" si="836"/>
        <v>53256.13</v>
      </c>
      <c r="L589" s="36">
        <f t="shared" si="836"/>
        <v>0</v>
      </c>
      <c r="M589" s="36">
        <f t="shared" si="836"/>
        <v>0</v>
      </c>
      <c r="N589" s="36">
        <f t="shared" si="836"/>
        <v>53256.13</v>
      </c>
      <c r="O589" s="36">
        <f t="shared" ref="O589:P589" si="837">O590+O625+O632+O618</f>
        <v>0</v>
      </c>
      <c r="P589" s="253">
        <f t="shared" si="837"/>
        <v>53256.13</v>
      </c>
      <c r="Q589" s="36">
        <f t="shared" si="836"/>
        <v>41799.099999999991</v>
      </c>
      <c r="R589" s="36">
        <f t="shared" si="836"/>
        <v>0</v>
      </c>
      <c r="S589" s="36">
        <f t="shared" si="836"/>
        <v>41799.099999999991</v>
      </c>
      <c r="T589" s="36">
        <f t="shared" si="836"/>
        <v>0</v>
      </c>
      <c r="U589" s="36">
        <f t="shared" si="836"/>
        <v>41799.099999999991</v>
      </c>
      <c r="V589" s="36">
        <f t="shared" ref="V589:W589" si="838">V590+V625+V632+V618</f>
        <v>0</v>
      </c>
      <c r="W589" s="36">
        <f t="shared" si="838"/>
        <v>41799.099999999991</v>
      </c>
      <c r="X589" s="36">
        <f t="shared" si="836"/>
        <v>41799.099999999991</v>
      </c>
      <c r="Y589" s="36">
        <f t="shared" si="836"/>
        <v>0</v>
      </c>
      <c r="Z589" s="36">
        <f t="shared" si="836"/>
        <v>41799.099999999991</v>
      </c>
      <c r="AA589" s="36">
        <f t="shared" si="836"/>
        <v>0</v>
      </c>
      <c r="AB589" s="36">
        <f t="shared" si="836"/>
        <v>41799.099999999991</v>
      </c>
      <c r="AC589" s="36">
        <f t="shared" ref="AC589:AD589" si="839">AC590+AC625+AC632+AC618</f>
        <v>0</v>
      </c>
      <c r="AD589" s="36">
        <f t="shared" si="839"/>
        <v>41799.099999999991</v>
      </c>
    </row>
    <row r="590" spans="1:30" ht="15.75" x14ac:dyDescent="0.2">
      <c r="A590" s="22" t="s">
        <v>417</v>
      </c>
      <c r="B590" s="22" t="s">
        <v>341</v>
      </c>
      <c r="C590" s="22"/>
      <c r="D590" s="22"/>
      <c r="E590" s="85" t="s">
        <v>342</v>
      </c>
      <c r="F590" s="36">
        <f>F591+F599</f>
        <v>41388.899999999994</v>
      </c>
      <c r="G590" s="36">
        <f t="shared" ref="G590:N590" si="840">G591+G599</f>
        <v>0</v>
      </c>
      <c r="H590" s="36">
        <f t="shared" si="840"/>
        <v>41388.899999999994</v>
      </c>
      <c r="I590" s="36">
        <f t="shared" si="840"/>
        <v>142.03</v>
      </c>
      <c r="J590" s="36">
        <f t="shared" si="840"/>
        <v>1500</v>
      </c>
      <c r="K590" s="36">
        <f t="shared" si="840"/>
        <v>43030.93</v>
      </c>
      <c r="L590" s="36">
        <f t="shared" si="840"/>
        <v>0</v>
      </c>
      <c r="M590" s="36">
        <f t="shared" si="840"/>
        <v>0</v>
      </c>
      <c r="N590" s="36">
        <f t="shared" si="840"/>
        <v>43030.93</v>
      </c>
      <c r="O590" s="36">
        <f t="shared" ref="O590:P590" si="841">O591+O599</f>
        <v>0</v>
      </c>
      <c r="P590" s="253">
        <f t="shared" si="841"/>
        <v>43030.93</v>
      </c>
      <c r="Q590" s="36">
        <f>Q591+Q599</f>
        <v>39788.899999999994</v>
      </c>
      <c r="R590" s="36">
        <f t="shared" ref="R590:U590" si="842">R591+R599</f>
        <v>0</v>
      </c>
      <c r="S590" s="36">
        <f t="shared" si="842"/>
        <v>39788.899999999994</v>
      </c>
      <c r="T590" s="36">
        <f t="shared" si="842"/>
        <v>0</v>
      </c>
      <c r="U590" s="36">
        <f t="shared" si="842"/>
        <v>39788.899999999994</v>
      </c>
      <c r="V590" s="36">
        <f t="shared" ref="V590:W590" si="843">V591+V599</f>
        <v>0</v>
      </c>
      <c r="W590" s="36">
        <f t="shared" si="843"/>
        <v>39788.899999999994</v>
      </c>
      <c r="X590" s="36">
        <f>X591+X599</f>
        <v>39788.899999999994</v>
      </c>
      <c r="Y590" s="36">
        <f t="shared" ref="Y590:AB590" si="844">Y591+Y599</f>
        <v>0</v>
      </c>
      <c r="Z590" s="36">
        <f t="shared" si="844"/>
        <v>39788.899999999994</v>
      </c>
      <c r="AA590" s="36">
        <f t="shared" si="844"/>
        <v>0</v>
      </c>
      <c r="AB590" s="36">
        <f t="shared" si="844"/>
        <v>39788.899999999994</v>
      </c>
      <c r="AC590" s="36">
        <f t="shared" ref="AC590:AD590" si="845">AC591+AC599</f>
        <v>0</v>
      </c>
      <c r="AD590" s="36">
        <f t="shared" si="845"/>
        <v>39788.899999999994</v>
      </c>
    </row>
    <row r="591" spans="1:30" ht="31.5" outlineLevel="1" x14ac:dyDescent="0.2">
      <c r="A591" s="22" t="s">
        <v>417</v>
      </c>
      <c r="B591" s="22" t="s">
        <v>357</v>
      </c>
      <c r="C591" s="22"/>
      <c r="D591" s="22"/>
      <c r="E591" s="40" t="s">
        <v>358</v>
      </c>
      <c r="F591" s="36">
        <f t="shared" ref="F591:AC594" si="846">F592</f>
        <v>28325.5</v>
      </c>
      <c r="G591" s="36">
        <f t="shared" si="846"/>
        <v>0</v>
      </c>
      <c r="H591" s="36">
        <f t="shared" si="846"/>
        <v>28325.5</v>
      </c>
      <c r="I591" s="36">
        <f t="shared" si="846"/>
        <v>0</v>
      </c>
      <c r="J591" s="36">
        <f t="shared" si="846"/>
        <v>0</v>
      </c>
      <c r="K591" s="36">
        <f t="shared" si="846"/>
        <v>28325.5</v>
      </c>
      <c r="L591" s="36">
        <f t="shared" si="846"/>
        <v>0</v>
      </c>
      <c r="M591" s="36">
        <f t="shared" si="846"/>
        <v>0</v>
      </c>
      <c r="N591" s="36">
        <f t="shared" si="846"/>
        <v>28325.5</v>
      </c>
      <c r="O591" s="36">
        <f t="shared" si="846"/>
        <v>0</v>
      </c>
      <c r="P591" s="253">
        <f t="shared" si="846"/>
        <v>28325.5</v>
      </c>
      <c r="Q591" s="36">
        <f t="shared" si="846"/>
        <v>28325.5</v>
      </c>
      <c r="R591" s="36">
        <f t="shared" si="846"/>
        <v>0</v>
      </c>
      <c r="S591" s="36">
        <f t="shared" si="846"/>
        <v>28325.5</v>
      </c>
      <c r="T591" s="36">
        <f t="shared" si="846"/>
        <v>0</v>
      </c>
      <c r="U591" s="36">
        <f t="shared" si="846"/>
        <v>28325.5</v>
      </c>
      <c r="V591" s="36">
        <f t="shared" si="846"/>
        <v>0</v>
      </c>
      <c r="W591" s="36">
        <f t="shared" si="846"/>
        <v>28325.5</v>
      </c>
      <c r="X591" s="36">
        <f t="shared" si="846"/>
        <v>28325.5</v>
      </c>
      <c r="Y591" s="36">
        <f t="shared" si="846"/>
        <v>0</v>
      </c>
      <c r="Z591" s="36">
        <f t="shared" si="846"/>
        <v>28325.5</v>
      </c>
      <c r="AA591" s="36">
        <f t="shared" si="846"/>
        <v>0</v>
      </c>
      <c r="AB591" s="36">
        <f t="shared" si="846"/>
        <v>28325.5</v>
      </c>
      <c r="AC591" s="36">
        <f t="shared" si="846"/>
        <v>0</v>
      </c>
      <c r="AD591" s="36">
        <f t="shared" ref="AC591:AD594" si="847">AD592</f>
        <v>28325.5</v>
      </c>
    </row>
    <row r="592" spans="1:30" ht="15.75" outlineLevel="2" x14ac:dyDescent="0.2">
      <c r="A592" s="22" t="s">
        <v>417</v>
      </c>
      <c r="B592" s="22" t="s">
        <v>357</v>
      </c>
      <c r="C592" s="22" t="s">
        <v>83</v>
      </c>
      <c r="D592" s="22"/>
      <c r="E592" s="40" t="s">
        <v>650</v>
      </c>
      <c r="F592" s="36">
        <f t="shared" si="846"/>
        <v>28325.5</v>
      </c>
      <c r="G592" s="36">
        <f t="shared" si="846"/>
        <v>0</v>
      </c>
      <c r="H592" s="36">
        <f t="shared" si="846"/>
        <v>28325.5</v>
      </c>
      <c r="I592" s="36">
        <f t="shared" si="846"/>
        <v>0</v>
      </c>
      <c r="J592" s="36">
        <f t="shared" si="846"/>
        <v>0</v>
      </c>
      <c r="K592" s="36">
        <f t="shared" si="846"/>
        <v>28325.5</v>
      </c>
      <c r="L592" s="36">
        <f t="shared" si="846"/>
        <v>0</v>
      </c>
      <c r="M592" s="36">
        <f t="shared" si="846"/>
        <v>0</v>
      </c>
      <c r="N592" s="36">
        <f t="shared" si="846"/>
        <v>28325.5</v>
      </c>
      <c r="O592" s="36">
        <f t="shared" si="846"/>
        <v>0</v>
      </c>
      <c r="P592" s="253">
        <f t="shared" si="846"/>
        <v>28325.5</v>
      </c>
      <c r="Q592" s="36">
        <f t="shared" si="846"/>
        <v>28325.5</v>
      </c>
      <c r="R592" s="36">
        <f t="shared" si="846"/>
        <v>0</v>
      </c>
      <c r="S592" s="36">
        <f t="shared" si="846"/>
        <v>28325.5</v>
      </c>
      <c r="T592" s="36">
        <f t="shared" si="846"/>
        <v>0</v>
      </c>
      <c r="U592" s="36">
        <f t="shared" si="846"/>
        <v>28325.5</v>
      </c>
      <c r="V592" s="36">
        <f t="shared" si="846"/>
        <v>0</v>
      </c>
      <c r="W592" s="36">
        <f t="shared" si="846"/>
        <v>28325.5</v>
      </c>
      <c r="X592" s="36">
        <f t="shared" si="846"/>
        <v>28325.5</v>
      </c>
      <c r="Y592" s="36">
        <f t="shared" si="846"/>
        <v>0</v>
      </c>
      <c r="Z592" s="36">
        <f t="shared" si="846"/>
        <v>28325.5</v>
      </c>
      <c r="AA592" s="36">
        <f t="shared" si="846"/>
        <v>0</v>
      </c>
      <c r="AB592" s="36">
        <f t="shared" si="846"/>
        <v>28325.5</v>
      </c>
      <c r="AC592" s="36">
        <f t="shared" si="847"/>
        <v>0</v>
      </c>
      <c r="AD592" s="36">
        <f t="shared" si="847"/>
        <v>28325.5</v>
      </c>
    </row>
    <row r="593" spans="1:30" ht="31.5" outlineLevel="3" x14ac:dyDescent="0.2">
      <c r="A593" s="22" t="s">
        <v>417</v>
      </c>
      <c r="B593" s="22" t="s">
        <v>357</v>
      </c>
      <c r="C593" s="22" t="s">
        <v>197</v>
      </c>
      <c r="D593" s="22"/>
      <c r="E593" s="40" t="s">
        <v>651</v>
      </c>
      <c r="F593" s="36">
        <f t="shared" si="846"/>
        <v>28325.5</v>
      </c>
      <c r="G593" s="36">
        <f t="shared" si="846"/>
        <v>0</v>
      </c>
      <c r="H593" s="36">
        <f t="shared" si="846"/>
        <v>28325.5</v>
      </c>
      <c r="I593" s="36">
        <f t="shared" si="846"/>
        <v>0</v>
      </c>
      <c r="J593" s="36">
        <f t="shared" si="846"/>
        <v>0</v>
      </c>
      <c r="K593" s="36">
        <f t="shared" si="846"/>
        <v>28325.5</v>
      </c>
      <c r="L593" s="36">
        <f t="shared" si="846"/>
        <v>0</v>
      </c>
      <c r="M593" s="36">
        <f t="shared" si="846"/>
        <v>0</v>
      </c>
      <c r="N593" s="36">
        <f t="shared" si="846"/>
        <v>28325.5</v>
      </c>
      <c r="O593" s="36">
        <f t="shared" si="846"/>
        <v>0</v>
      </c>
      <c r="P593" s="253">
        <f t="shared" si="846"/>
        <v>28325.5</v>
      </c>
      <c r="Q593" s="36">
        <f t="shared" si="846"/>
        <v>28325.5</v>
      </c>
      <c r="R593" s="36">
        <f t="shared" si="846"/>
        <v>0</v>
      </c>
      <c r="S593" s="36">
        <f t="shared" si="846"/>
        <v>28325.5</v>
      </c>
      <c r="T593" s="36">
        <f t="shared" si="846"/>
        <v>0</v>
      </c>
      <c r="U593" s="36">
        <f t="shared" si="846"/>
        <v>28325.5</v>
      </c>
      <c r="V593" s="36">
        <f t="shared" si="846"/>
        <v>0</v>
      </c>
      <c r="W593" s="36">
        <f t="shared" si="846"/>
        <v>28325.5</v>
      </c>
      <c r="X593" s="36">
        <f t="shared" si="846"/>
        <v>28325.5</v>
      </c>
      <c r="Y593" s="36">
        <f t="shared" si="846"/>
        <v>0</v>
      </c>
      <c r="Z593" s="36">
        <f t="shared" si="846"/>
        <v>28325.5</v>
      </c>
      <c r="AA593" s="36">
        <f t="shared" si="846"/>
        <v>0</v>
      </c>
      <c r="AB593" s="36">
        <f t="shared" si="846"/>
        <v>28325.5</v>
      </c>
      <c r="AC593" s="36">
        <f t="shared" si="847"/>
        <v>0</v>
      </c>
      <c r="AD593" s="36">
        <f t="shared" si="847"/>
        <v>28325.5</v>
      </c>
    </row>
    <row r="594" spans="1:30" ht="31.5" outlineLevel="4" x14ac:dyDescent="0.2">
      <c r="A594" s="22" t="s">
        <v>417</v>
      </c>
      <c r="B594" s="22" t="s">
        <v>357</v>
      </c>
      <c r="C594" s="22" t="s">
        <v>198</v>
      </c>
      <c r="D594" s="22"/>
      <c r="E594" s="40" t="s">
        <v>26</v>
      </c>
      <c r="F594" s="36">
        <f t="shared" si="846"/>
        <v>28325.5</v>
      </c>
      <c r="G594" s="36">
        <f t="shared" si="846"/>
        <v>0</v>
      </c>
      <c r="H594" s="36">
        <f t="shared" si="846"/>
        <v>28325.5</v>
      </c>
      <c r="I594" s="36">
        <f t="shared" si="846"/>
        <v>0</v>
      </c>
      <c r="J594" s="36">
        <f t="shared" si="846"/>
        <v>0</v>
      </c>
      <c r="K594" s="36">
        <f t="shared" si="846"/>
        <v>28325.5</v>
      </c>
      <c r="L594" s="36">
        <f t="shared" si="846"/>
        <v>0</v>
      </c>
      <c r="M594" s="36">
        <f t="shared" si="846"/>
        <v>0</v>
      </c>
      <c r="N594" s="36">
        <f t="shared" si="846"/>
        <v>28325.5</v>
      </c>
      <c r="O594" s="36">
        <f t="shared" si="846"/>
        <v>0</v>
      </c>
      <c r="P594" s="253">
        <f t="shared" si="846"/>
        <v>28325.5</v>
      </c>
      <c r="Q594" s="36">
        <f t="shared" si="846"/>
        <v>28325.5</v>
      </c>
      <c r="R594" s="36">
        <f t="shared" si="846"/>
        <v>0</v>
      </c>
      <c r="S594" s="36">
        <f t="shared" si="846"/>
        <v>28325.5</v>
      </c>
      <c r="T594" s="36">
        <f t="shared" si="846"/>
        <v>0</v>
      </c>
      <c r="U594" s="36">
        <f t="shared" si="846"/>
        <v>28325.5</v>
      </c>
      <c r="V594" s="36">
        <f t="shared" si="846"/>
        <v>0</v>
      </c>
      <c r="W594" s="36">
        <f t="shared" si="846"/>
        <v>28325.5</v>
      </c>
      <c r="X594" s="36">
        <f t="shared" si="846"/>
        <v>28325.5</v>
      </c>
      <c r="Y594" s="36">
        <f t="shared" si="846"/>
        <v>0</v>
      </c>
      <c r="Z594" s="36">
        <f t="shared" si="846"/>
        <v>28325.5</v>
      </c>
      <c r="AA594" s="36">
        <f t="shared" si="846"/>
        <v>0</v>
      </c>
      <c r="AB594" s="36">
        <f t="shared" si="846"/>
        <v>28325.5</v>
      </c>
      <c r="AC594" s="36">
        <f t="shared" si="847"/>
        <v>0</v>
      </c>
      <c r="AD594" s="36">
        <f t="shared" si="847"/>
        <v>28325.5</v>
      </c>
    </row>
    <row r="595" spans="1:30" ht="15.75" outlineLevel="5" x14ac:dyDescent="0.2">
      <c r="A595" s="22" t="s">
        <v>417</v>
      </c>
      <c r="B595" s="22" t="s">
        <v>357</v>
      </c>
      <c r="C595" s="22" t="s">
        <v>199</v>
      </c>
      <c r="D595" s="22"/>
      <c r="E595" s="40" t="s">
        <v>28</v>
      </c>
      <c r="F595" s="36">
        <f t="shared" ref="F595:AB595" si="848">F596+F597+F598</f>
        <v>28325.5</v>
      </c>
      <c r="G595" s="36">
        <f t="shared" si="848"/>
        <v>0</v>
      </c>
      <c r="H595" s="36">
        <f t="shared" si="848"/>
        <v>28325.5</v>
      </c>
      <c r="I595" s="36">
        <f t="shared" si="848"/>
        <v>0</v>
      </c>
      <c r="J595" s="36">
        <f t="shared" si="848"/>
        <v>0</v>
      </c>
      <c r="K595" s="36">
        <f t="shared" si="848"/>
        <v>28325.5</v>
      </c>
      <c r="L595" s="36">
        <f t="shared" si="848"/>
        <v>0</v>
      </c>
      <c r="M595" s="36">
        <f t="shared" si="848"/>
        <v>0</v>
      </c>
      <c r="N595" s="36">
        <f t="shared" si="848"/>
        <v>28325.5</v>
      </c>
      <c r="O595" s="36">
        <f t="shared" ref="O595:P595" si="849">O596+O597+O598</f>
        <v>0</v>
      </c>
      <c r="P595" s="253">
        <f t="shared" si="849"/>
        <v>28325.5</v>
      </c>
      <c r="Q595" s="36">
        <f t="shared" si="848"/>
        <v>28325.5</v>
      </c>
      <c r="R595" s="36">
        <f t="shared" si="848"/>
        <v>0</v>
      </c>
      <c r="S595" s="36">
        <f t="shared" si="848"/>
        <v>28325.5</v>
      </c>
      <c r="T595" s="36">
        <f t="shared" si="848"/>
        <v>0</v>
      </c>
      <c r="U595" s="36">
        <f t="shared" si="848"/>
        <v>28325.5</v>
      </c>
      <c r="V595" s="36">
        <f t="shared" ref="V595:W595" si="850">V596+V597+V598</f>
        <v>0</v>
      </c>
      <c r="W595" s="36">
        <f t="shared" si="850"/>
        <v>28325.5</v>
      </c>
      <c r="X595" s="36">
        <f t="shared" si="848"/>
        <v>28325.5</v>
      </c>
      <c r="Y595" s="36">
        <f t="shared" si="848"/>
        <v>0</v>
      </c>
      <c r="Z595" s="36">
        <f t="shared" si="848"/>
        <v>28325.5</v>
      </c>
      <c r="AA595" s="36">
        <f t="shared" si="848"/>
        <v>0</v>
      </c>
      <c r="AB595" s="36">
        <f t="shared" si="848"/>
        <v>28325.5</v>
      </c>
      <c r="AC595" s="36">
        <f t="shared" ref="AC595:AD595" si="851">AC596+AC597+AC598</f>
        <v>0</v>
      </c>
      <c r="AD595" s="36">
        <f t="shared" si="851"/>
        <v>28325.5</v>
      </c>
    </row>
    <row r="596" spans="1:30" ht="31.5" outlineLevel="7" x14ac:dyDescent="0.2">
      <c r="A596" s="41" t="s">
        <v>417</v>
      </c>
      <c r="B596" s="41" t="s">
        <v>357</v>
      </c>
      <c r="C596" s="41" t="s">
        <v>199</v>
      </c>
      <c r="D596" s="41" t="s">
        <v>3</v>
      </c>
      <c r="E596" s="42" t="s">
        <v>4</v>
      </c>
      <c r="F596" s="32">
        <v>27309.4</v>
      </c>
      <c r="G596" s="32"/>
      <c r="H596" s="32">
        <f t="shared" ref="H596:H598" si="852">SUM(F596:G596)</f>
        <v>27309.4</v>
      </c>
      <c r="I596" s="32"/>
      <c r="J596" s="32"/>
      <c r="K596" s="32">
        <f t="shared" ref="K596:K598" si="853">SUM(H596:J596)</f>
        <v>27309.4</v>
      </c>
      <c r="L596" s="32"/>
      <c r="M596" s="32"/>
      <c r="N596" s="32">
        <f t="shared" ref="N596:N598" si="854">SUM(K596:M596)</f>
        <v>27309.4</v>
      </c>
      <c r="O596" s="32"/>
      <c r="P596" s="252">
        <f>SUM(N596:O596)</f>
        <v>27309.4</v>
      </c>
      <c r="Q596" s="34">
        <v>27309.4</v>
      </c>
      <c r="R596" s="32"/>
      <c r="S596" s="32">
        <f t="shared" ref="S596:S598" si="855">SUM(Q596:R596)</f>
        <v>27309.4</v>
      </c>
      <c r="T596" s="32"/>
      <c r="U596" s="32">
        <f t="shared" ref="U596:U598" si="856">SUM(S596:T596)</f>
        <v>27309.4</v>
      </c>
      <c r="V596" s="32"/>
      <c r="W596" s="32">
        <f t="shared" ref="W596:W598" si="857">SUM(U596:V596)</f>
        <v>27309.4</v>
      </c>
      <c r="X596" s="34">
        <v>27309.4</v>
      </c>
      <c r="Y596" s="32"/>
      <c r="Z596" s="32">
        <f t="shared" ref="Z596:Z598" si="858">SUM(X596:Y596)</f>
        <v>27309.4</v>
      </c>
      <c r="AA596" s="32"/>
      <c r="AB596" s="32">
        <f t="shared" ref="AB596:AB598" si="859">SUM(Z596:AA596)</f>
        <v>27309.4</v>
      </c>
      <c r="AC596" s="32"/>
      <c r="AD596" s="32">
        <f t="shared" ref="AD596:AD598" si="860">SUM(AB596:AC596)</f>
        <v>27309.4</v>
      </c>
    </row>
    <row r="597" spans="1:30" ht="15.75" outlineLevel="7" x14ac:dyDescent="0.2">
      <c r="A597" s="41" t="s">
        <v>417</v>
      </c>
      <c r="B597" s="41" t="s">
        <v>357</v>
      </c>
      <c r="C597" s="41" t="s">
        <v>199</v>
      </c>
      <c r="D597" s="41" t="s">
        <v>6</v>
      </c>
      <c r="E597" s="42" t="s">
        <v>7</v>
      </c>
      <c r="F597" s="32">
        <v>993.3</v>
      </c>
      <c r="G597" s="32"/>
      <c r="H597" s="32">
        <f t="shared" si="852"/>
        <v>993.3</v>
      </c>
      <c r="I597" s="32"/>
      <c r="J597" s="32"/>
      <c r="K597" s="32">
        <f t="shared" si="853"/>
        <v>993.3</v>
      </c>
      <c r="L597" s="32"/>
      <c r="M597" s="32"/>
      <c r="N597" s="32">
        <f t="shared" si="854"/>
        <v>993.3</v>
      </c>
      <c r="O597" s="32"/>
      <c r="P597" s="252">
        <f>SUM(N597:O597)</f>
        <v>993.3</v>
      </c>
      <c r="Q597" s="34">
        <v>993.3</v>
      </c>
      <c r="R597" s="32"/>
      <c r="S597" s="32">
        <f t="shared" si="855"/>
        <v>993.3</v>
      </c>
      <c r="T597" s="32"/>
      <c r="U597" s="32">
        <f t="shared" si="856"/>
        <v>993.3</v>
      </c>
      <c r="V597" s="32"/>
      <c r="W597" s="32">
        <f t="shared" si="857"/>
        <v>993.3</v>
      </c>
      <c r="X597" s="34">
        <v>993.3</v>
      </c>
      <c r="Y597" s="32"/>
      <c r="Z597" s="32">
        <f t="shared" si="858"/>
        <v>993.3</v>
      </c>
      <c r="AA597" s="32"/>
      <c r="AB597" s="32">
        <f t="shared" si="859"/>
        <v>993.3</v>
      </c>
      <c r="AC597" s="32"/>
      <c r="AD597" s="32">
        <f t="shared" si="860"/>
        <v>993.3</v>
      </c>
    </row>
    <row r="598" spans="1:30" ht="15.75" outlineLevel="7" x14ac:dyDescent="0.2">
      <c r="A598" s="41" t="s">
        <v>417</v>
      </c>
      <c r="B598" s="41" t="s">
        <v>357</v>
      </c>
      <c r="C598" s="41" t="s">
        <v>199</v>
      </c>
      <c r="D598" s="41" t="s">
        <v>18</v>
      </c>
      <c r="E598" s="42" t="s">
        <v>19</v>
      </c>
      <c r="F598" s="32">
        <v>22.8</v>
      </c>
      <c r="G598" s="32"/>
      <c r="H598" s="32">
        <f t="shared" si="852"/>
        <v>22.8</v>
      </c>
      <c r="I598" s="32"/>
      <c r="J598" s="32"/>
      <c r="K598" s="32">
        <f t="shared" si="853"/>
        <v>22.8</v>
      </c>
      <c r="L598" s="32"/>
      <c r="M598" s="32"/>
      <c r="N598" s="32">
        <f t="shared" si="854"/>
        <v>22.8</v>
      </c>
      <c r="O598" s="32"/>
      <c r="P598" s="252">
        <f>SUM(N598:O598)</f>
        <v>22.8</v>
      </c>
      <c r="Q598" s="34">
        <v>22.8</v>
      </c>
      <c r="R598" s="32"/>
      <c r="S598" s="32">
        <f t="shared" si="855"/>
        <v>22.8</v>
      </c>
      <c r="T598" s="32"/>
      <c r="U598" s="32">
        <f t="shared" si="856"/>
        <v>22.8</v>
      </c>
      <c r="V598" s="32"/>
      <c r="W598" s="32">
        <f t="shared" si="857"/>
        <v>22.8</v>
      </c>
      <c r="X598" s="34">
        <v>22.8</v>
      </c>
      <c r="Y598" s="32"/>
      <c r="Z598" s="32">
        <f t="shared" si="858"/>
        <v>22.8</v>
      </c>
      <c r="AA598" s="32"/>
      <c r="AB598" s="32">
        <f t="shared" si="859"/>
        <v>22.8</v>
      </c>
      <c r="AC598" s="32"/>
      <c r="AD598" s="32">
        <f t="shared" si="860"/>
        <v>22.8</v>
      </c>
    </row>
    <row r="599" spans="1:30" ht="15.75" outlineLevel="1" x14ac:dyDescent="0.2">
      <c r="A599" s="22" t="s">
        <v>417</v>
      </c>
      <c r="B599" s="22" t="s">
        <v>345</v>
      </c>
      <c r="C599" s="22"/>
      <c r="D599" s="22"/>
      <c r="E599" s="40" t="s">
        <v>346</v>
      </c>
      <c r="F599" s="36">
        <f>F600+F612</f>
        <v>13063.399999999998</v>
      </c>
      <c r="G599" s="36">
        <f t="shared" ref="G599:N599" si="861">G600+G612</f>
        <v>0</v>
      </c>
      <c r="H599" s="36">
        <f t="shared" si="861"/>
        <v>13063.399999999998</v>
      </c>
      <c r="I599" s="36">
        <f t="shared" si="861"/>
        <v>142.03</v>
      </c>
      <c r="J599" s="36">
        <f t="shared" si="861"/>
        <v>1500</v>
      </c>
      <c r="K599" s="36">
        <f t="shared" si="861"/>
        <v>14705.43</v>
      </c>
      <c r="L599" s="36">
        <f t="shared" si="861"/>
        <v>0</v>
      </c>
      <c r="M599" s="36">
        <f t="shared" si="861"/>
        <v>0</v>
      </c>
      <c r="N599" s="36">
        <f t="shared" si="861"/>
        <v>14705.43</v>
      </c>
      <c r="O599" s="36">
        <f t="shared" ref="O599:P599" si="862">O600+O612</f>
        <v>0</v>
      </c>
      <c r="P599" s="253">
        <f t="shared" si="862"/>
        <v>14705.43</v>
      </c>
      <c r="Q599" s="36">
        <f>Q600+Q612</f>
        <v>11463.399999999998</v>
      </c>
      <c r="R599" s="36">
        <f t="shared" ref="R599:U599" si="863">R600+R612</f>
        <v>0</v>
      </c>
      <c r="S599" s="36">
        <f t="shared" si="863"/>
        <v>11463.399999999998</v>
      </c>
      <c r="T599" s="36">
        <f t="shared" si="863"/>
        <v>0</v>
      </c>
      <c r="U599" s="36">
        <f t="shared" si="863"/>
        <v>11463.399999999998</v>
      </c>
      <c r="V599" s="36">
        <f t="shared" ref="V599:W599" si="864">V600+V612</f>
        <v>0</v>
      </c>
      <c r="W599" s="36">
        <f t="shared" si="864"/>
        <v>11463.399999999998</v>
      </c>
      <c r="X599" s="36">
        <f>X600+X612</f>
        <v>11463.399999999998</v>
      </c>
      <c r="Y599" s="36">
        <f t="shared" ref="Y599:AB599" si="865">Y600+Y612</f>
        <v>0</v>
      </c>
      <c r="Z599" s="36">
        <f t="shared" si="865"/>
        <v>11463.399999999998</v>
      </c>
      <c r="AA599" s="36">
        <f t="shared" si="865"/>
        <v>0</v>
      </c>
      <c r="AB599" s="36">
        <f t="shared" si="865"/>
        <v>11463.399999999998</v>
      </c>
      <c r="AC599" s="36">
        <f t="shared" ref="AC599:AD599" si="866">AC600+AC612</f>
        <v>0</v>
      </c>
      <c r="AD599" s="36">
        <f t="shared" si="866"/>
        <v>11463.399999999998</v>
      </c>
    </row>
    <row r="600" spans="1:30" ht="15.75" outlineLevel="2" x14ac:dyDescent="0.2">
      <c r="A600" s="22" t="s">
        <v>417</v>
      </c>
      <c r="B600" s="22" t="s">
        <v>345</v>
      </c>
      <c r="C600" s="22" t="s">
        <v>83</v>
      </c>
      <c r="D600" s="22"/>
      <c r="E600" s="40" t="s">
        <v>650</v>
      </c>
      <c r="F600" s="36">
        <f>F601+F608</f>
        <v>12933.899999999998</v>
      </c>
      <c r="G600" s="36">
        <f t="shared" ref="G600:N600" si="867">G601+G608</f>
        <v>0</v>
      </c>
      <c r="H600" s="36">
        <f t="shared" si="867"/>
        <v>12933.899999999998</v>
      </c>
      <c r="I600" s="36">
        <f t="shared" si="867"/>
        <v>142.03</v>
      </c>
      <c r="J600" s="36">
        <f t="shared" si="867"/>
        <v>1500</v>
      </c>
      <c r="K600" s="36">
        <f t="shared" si="867"/>
        <v>14575.93</v>
      </c>
      <c r="L600" s="36">
        <f t="shared" si="867"/>
        <v>0</v>
      </c>
      <c r="M600" s="36">
        <f t="shared" si="867"/>
        <v>0</v>
      </c>
      <c r="N600" s="36">
        <f t="shared" si="867"/>
        <v>14575.93</v>
      </c>
      <c r="O600" s="36">
        <f t="shared" ref="O600:P600" si="868">O601+O608</f>
        <v>0</v>
      </c>
      <c r="P600" s="253">
        <f t="shared" si="868"/>
        <v>14575.93</v>
      </c>
      <c r="Q600" s="36">
        <f>Q601+Q608</f>
        <v>11333.899999999998</v>
      </c>
      <c r="R600" s="36">
        <f t="shared" ref="R600:U600" si="869">R601+R608</f>
        <v>0</v>
      </c>
      <c r="S600" s="36">
        <f t="shared" si="869"/>
        <v>11333.899999999998</v>
      </c>
      <c r="T600" s="36">
        <f t="shared" si="869"/>
        <v>0</v>
      </c>
      <c r="U600" s="36">
        <f t="shared" si="869"/>
        <v>11333.899999999998</v>
      </c>
      <c r="V600" s="36">
        <f t="shared" ref="V600:W600" si="870">V601+V608</f>
        <v>0</v>
      </c>
      <c r="W600" s="36">
        <f t="shared" si="870"/>
        <v>11333.899999999998</v>
      </c>
      <c r="X600" s="36">
        <f>X601+X608</f>
        <v>11333.899999999998</v>
      </c>
      <c r="Y600" s="36">
        <f t="shared" ref="Y600:AB600" si="871">Y601+Y608</f>
        <v>0</v>
      </c>
      <c r="Z600" s="36">
        <f t="shared" si="871"/>
        <v>11333.899999999998</v>
      </c>
      <c r="AA600" s="36">
        <f t="shared" si="871"/>
        <v>0</v>
      </c>
      <c r="AB600" s="36">
        <f t="shared" si="871"/>
        <v>11333.899999999998</v>
      </c>
      <c r="AC600" s="36">
        <f t="shared" ref="AC600:AD600" si="872">AC601+AC608</f>
        <v>0</v>
      </c>
      <c r="AD600" s="36">
        <f t="shared" si="872"/>
        <v>11333.899999999998</v>
      </c>
    </row>
    <row r="601" spans="1:30" ht="31.5" outlineLevel="3" x14ac:dyDescent="0.2">
      <c r="A601" s="22" t="s">
        <v>417</v>
      </c>
      <c r="B601" s="22" t="s">
        <v>345</v>
      </c>
      <c r="C601" s="22" t="s">
        <v>200</v>
      </c>
      <c r="D601" s="22"/>
      <c r="E601" s="40" t="s">
        <v>700</v>
      </c>
      <c r="F601" s="36">
        <f t="shared" ref="F601:AB601" si="873">F602+F605</f>
        <v>2204.8000000000002</v>
      </c>
      <c r="G601" s="36">
        <f t="shared" si="873"/>
        <v>0</v>
      </c>
      <c r="H601" s="36">
        <f t="shared" si="873"/>
        <v>2204.8000000000002</v>
      </c>
      <c r="I601" s="36">
        <f t="shared" si="873"/>
        <v>0</v>
      </c>
      <c r="J601" s="36">
        <f t="shared" si="873"/>
        <v>0</v>
      </c>
      <c r="K601" s="36">
        <f t="shared" si="873"/>
        <v>2204.8000000000002</v>
      </c>
      <c r="L601" s="36">
        <f t="shared" si="873"/>
        <v>0</v>
      </c>
      <c r="M601" s="36">
        <f t="shared" si="873"/>
        <v>0</v>
      </c>
      <c r="N601" s="36">
        <f t="shared" si="873"/>
        <v>2204.8000000000002</v>
      </c>
      <c r="O601" s="36">
        <f t="shared" ref="O601:P601" si="874">O602+O605</f>
        <v>0</v>
      </c>
      <c r="P601" s="253">
        <f t="shared" si="874"/>
        <v>2204.8000000000002</v>
      </c>
      <c r="Q601" s="36">
        <f t="shared" si="873"/>
        <v>2204.8000000000002</v>
      </c>
      <c r="R601" s="36">
        <f t="shared" si="873"/>
        <v>0</v>
      </c>
      <c r="S601" s="36">
        <f t="shared" si="873"/>
        <v>2204.8000000000002</v>
      </c>
      <c r="T601" s="36">
        <f t="shared" si="873"/>
        <v>0</v>
      </c>
      <c r="U601" s="36">
        <f t="shared" si="873"/>
        <v>2204.8000000000002</v>
      </c>
      <c r="V601" s="36">
        <f t="shared" ref="V601:W601" si="875">V602+V605</f>
        <v>0</v>
      </c>
      <c r="W601" s="36">
        <f t="shared" si="875"/>
        <v>2204.8000000000002</v>
      </c>
      <c r="X601" s="36">
        <f t="shared" si="873"/>
        <v>2204.8000000000002</v>
      </c>
      <c r="Y601" s="36">
        <f t="shared" si="873"/>
        <v>0</v>
      </c>
      <c r="Z601" s="36">
        <f t="shared" si="873"/>
        <v>2204.8000000000002</v>
      </c>
      <c r="AA601" s="36">
        <f t="shared" si="873"/>
        <v>0</v>
      </c>
      <c r="AB601" s="36">
        <f t="shared" si="873"/>
        <v>2204.8000000000002</v>
      </c>
      <c r="AC601" s="36">
        <f t="shared" ref="AC601:AD601" si="876">AC602+AC605</f>
        <v>0</v>
      </c>
      <c r="AD601" s="36">
        <f t="shared" si="876"/>
        <v>2204.8000000000002</v>
      </c>
    </row>
    <row r="602" spans="1:30" ht="15.75" outlineLevel="4" x14ac:dyDescent="0.2">
      <c r="A602" s="22" t="s">
        <v>417</v>
      </c>
      <c r="B602" s="22" t="s">
        <v>345</v>
      </c>
      <c r="C602" s="22" t="s">
        <v>201</v>
      </c>
      <c r="D602" s="22"/>
      <c r="E602" s="40" t="s">
        <v>202</v>
      </c>
      <c r="F602" s="36">
        <f t="shared" ref="F602:AC603" si="877">F603</f>
        <v>1734.8</v>
      </c>
      <c r="G602" s="36">
        <f t="shared" si="877"/>
        <v>0</v>
      </c>
      <c r="H602" s="36">
        <f t="shared" si="877"/>
        <v>1734.8</v>
      </c>
      <c r="I602" s="36">
        <f t="shared" si="877"/>
        <v>0</v>
      </c>
      <c r="J602" s="36">
        <f t="shared" si="877"/>
        <v>0</v>
      </c>
      <c r="K602" s="36">
        <f t="shared" si="877"/>
        <v>1734.8</v>
      </c>
      <c r="L602" s="36">
        <f t="shared" si="877"/>
        <v>0</v>
      </c>
      <c r="M602" s="36">
        <f t="shared" si="877"/>
        <v>0</v>
      </c>
      <c r="N602" s="36">
        <f t="shared" si="877"/>
        <v>1734.8</v>
      </c>
      <c r="O602" s="36">
        <f t="shared" si="877"/>
        <v>0</v>
      </c>
      <c r="P602" s="253">
        <f t="shared" si="877"/>
        <v>1734.8</v>
      </c>
      <c r="Q602" s="36">
        <f t="shared" si="877"/>
        <v>1734.8</v>
      </c>
      <c r="R602" s="36">
        <f t="shared" si="877"/>
        <v>0</v>
      </c>
      <c r="S602" s="36">
        <f t="shared" si="877"/>
        <v>1734.8</v>
      </c>
      <c r="T602" s="36">
        <f t="shared" si="877"/>
        <v>0</v>
      </c>
      <c r="U602" s="36">
        <f t="shared" si="877"/>
        <v>1734.8</v>
      </c>
      <c r="V602" s="36">
        <f t="shared" si="877"/>
        <v>0</v>
      </c>
      <c r="W602" s="36">
        <f t="shared" si="877"/>
        <v>1734.8</v>
      </c>
      <c r="X602" s="36">
        <f t="shared" si="877"/>
        <v>1734.8</v>
      </c>
      <c r="Y602" s="36">
        <f t="shared" si="877"/>
        <v>0</v>
      </c>
      <c r="Z602" s="36">
        <f t="shared" si="877"/>
        <v>1734.8</v>
      </c>
      <c r="AA602" s="36">
        <f t="shared" si="877"/>
        <v>0</v>
      </c>
      <c r="AB602" s="36">
        <f t="shared" si="877"/>
        <v>1734.8</v>
      </c>
      <c r="AC602" s="36">
        <f t="shared" si="877"/>
        <v>0</v>
      </c>
      <c r="AD602" s="36">
        <f t="shared" ref="AC602:AD603" si="878">AD603</f>
        <v>1734.8</v>
      </c>
    </row>
    <row r="603" spans="1:30" ht="15.75" outlineLevel="5" x14ac:dyDescent="0.2">
      <c r="A603" s="22" t="s">
        <v>417</v>
      </c>
      <c r="B603" s="22" t="s">
        <v>345</v>
      </c>
      <c r="C603" s="22" t="s">
        <v>203</v>
      </c>
      <c r="D603" s="22"/>
      <c r="E603" s="40" t="s">
        <v>204</v>
      </c>
      <c r="F603" s="36">
        <f t="shared" si="877"/>
        <v>1734.8</v>
      </c>
      <c r="G603" s="36">
        <f t="shared" si="877"/>
        <v>0</v>
      </c>
      <c r="H603" s="36">
        <f t="shared" si="877"/>
        <v>1734.8</v>
      </c>
      <c r="I603" s="36">
        <f t="shared" si="877"/>
        <v>0</v>
      </c>
      <c r="J603" s="36">
        <f t="shared" si="877"/>
        <v>0</v>
      </c>
      <c r="K603" s="36">
        <f t="shared" si="877"/>
        <v>1734.8</v>
      </c>
      <c r="L603" s="36">
        <f t="shared" si="877"/>
        <v>0</v>
      </c>
      <c r="M603" s="36">
        <f t="shared" si="877"/>
        <v>0</v>
      </c>
      <c r="N603" s="36">
        <f t="shared" si="877"/>
        <v>1734.8</v>
      </c>
      <c r="O603" s="36">
        <f t="shared" si="877"/>
        <v>0</v>
      </c>
      <c r="P603" s="253">
        <f t="shared" si="877"/>
        <v>1734.8</v>
      </c>
      <c r="Q603" s="36">
        <f t="shared" si="877"/>
        <v>1734.8</v>
      </c>
      <c r="R603" s="36">
        <f t="shared" si="877"/>
        <v>0</v>
      </c>
      <c r="S603" s="36">
        <f t="shared" si="877"/>
        <v>1734.8</v>
      </c>
      <c r="T603" s="36">
        <f t="shared" si="877"/>
        <v>0</v>
      </c>
      <c r="U603" s="36">
        <f t="shared" si="877"/>
        <v>1734.8</v>
      </c>
      <c r="V603" s="36">
        <f t="shared" si="877"/>
        <v>0</v>
      </c>
      <c r="W603" s="36">
        <f t="shared" si="877"/>
        <v>1734.8</v>
      </c>
      <c r="X603" s="36">
        <f t="shared" si="877"/>
        <v>1734.8</v>
      </c>
      <c r="Y603" s="36">
        <f t="shared" si="877"/>
        <v>0</v>
      </c>
      <c r="Z603" s="36">
        <f t="shared" si="877"/>
        <v>1734.8</v>
      </c>
      <c r="AA603" s="36">
        <f t="shared" si="877"/>
        <v>0</v>
      </c>
      <c r="AB603" s="36">
        <f t="shared" si="877"/>
        <v>1734.8</v>
      </c>
      <c r="AC603" s="36">
        <f t="shared" si="878"/>
        <v>0</v>
      </c>
      <c r="AD603" s="36">
        <f t="shared" si="878"/>
        <v>1734.8</v>
      </c>
    </row>
    <row r="604" spans="1:30" ht="15.75" outlineLevel="7" x14ac:dyDescent="0.2">
      <c r="A604" s="41" t="s">
        <v>417</v>
      </c>
      <c r="B604" s="41" t="s">
        <v>345</v>
      </c>
      <c r="C604" s="41" t="s">
        <v>203</v>
      </c>
      <c r="D604" s="41" t="s">
        <v>6</v>
      </c>
      <c r="E604" s="42" t="s">
        <v>7</v>
      </c>
      <c r="F604" s="32">
        <v>1734.8</v>
      </c>
      <c r="G604" s="32"/>
      <c r="H604" s="32">
        <f>SUM(F604:G604)</f>
        <v>1734.8</v>
      </c>
      <c r="I604" s="32"/>
      <c r="J604" s="32"/>
      <c r="K604" s="32">
        <f>SUM(H604:J604)</f>
        <v>1734.8</v>
      </c>
      <c r="L604" s="32"/>
      <c r="M604" s="32"/>
      <c r="N604" s="32">
        <f>SUM(K604:M604)</f>
        <v>1734.8</v>
      </c>
      <c r="O604" s="32"/>
      <c r="P604" s="252">
        <f>SUM(N604:O604)</f>
        <v>1734.8</v>
      </c>
      <c r="Q604" s="34">
        <v>1734.8</v>
      </c>
      <c r="R604" s="32"/>
      <c r="S604" s="32">
        <f>SUM(Q604:R604)</f>
        <v>1734.8</v>
      </c>
      <c r="T604" s="32"/>
      <c r="U604" s="32">
        <f>SUM(S604:T604)</f>
        <v>1734.8</v>
      </c>
      <c r="V604" s="32"/>
      <c r="W604" s="32">
        <f>SUM(U604:V604)</f>
        <v>1734.8</v>
      </c>
      <c r="X604" s="34">
        <v>1734.8</v>
      </c>
      <c r="Y604" s="32"/>
      <c r="Z604" s="32">
        <f>SUM(X604:Y604)</f>
        <v>1734.8</v>
      </c>
      <c r="AA604" s="32"/>
      <c r="AB604" s="32">
        <f>SUM(Z604:AA604)</f>
        <v>1734.8</v>
      </c>
      <c r="AC604" s="32"/>
      <c r="AD604" s="32">
        <f>SUM(AB604:AC604)</f>
        <v>1734.8</v>
      </c>
    </row>
    <row r="605" spans="1:30" ht="15.75" outlineLevel="4" x14ac:dyDescent="0.2">
      <c r="A605" s="22" t="s">
        <v>417</v>
      </c>
      <c r="B605" s="22" t="s">
        <v>345</v>
      </c>
      <c r="C605" s="22" t="s">
        <v>205</v>
      </c>
      <c r="D605" s="22"/>
      <c r="E605" s="40" t="s">
        <v>206</v>
      </c>
      <c r="F605" s="36">
        <f>F606</f>
        <v>470</v>
      </c>
      <c r="G605" s="36">
        <f t="shared" ref="G605:AC606" si="879">G606</f>
        <v>0</v>
      </c>
      <c r="H605" s="36">
        <f t="shared" si="879"/>
        <v>470</v>
      </c>
      <c r="I605" s="36">
        <f t="shared" si="879"/>
        <v>0</v>
      </c>
      <c r="J605" s="36">
        <f t="shared" si="879"/>
        <v>0</v>
      </c>
      <c r="K605" s="36">
        <f t="shared" si="879"/>
        <v>470</v>
      </c>
      <c r="L605" s="36">
        <f t="shared" si="879"/>
        <v>0</v>
      </c>
      <c r="M605" s="36">
        <f t="shared" si="879"/>
        <v>0</v>
      </c>
      <c r="N605" s="36">
        <f t="shared" si="879"/>
        <v>470</v>
      </c>
      <c r="O605" s="36">
        <f t="shared" si="879"/>
        <v>0</v>
      </c>
      <c r="P605" s="253">
        <f t="shared" si="879"/>
        <v>470</v>
      </c>
      <c r="Q605" s="36">
        <f t="shared" si="879"/>
        <v>470</v>
      </c>
      <c r="R605" s="36">
        <f t="shared" si="879"/>
        <v>0</v>
      </c>
      <c r="S605" s="36">
        <f t="shared" si="879"/>
        <v>470</v>
      </c>
      <c r="T605" s="36">
        <f t="shared" si="879"/>
        <v>0</v>
      </c>
      <c r="U605" s="36">
        <f t="shared" si="879"/>
        <v>470</v>
      </c>
      <c r="V605" s="36">
        <f t="shared" si="879"/>
        <v>0</v>
      </c>
      <c r="W605" s="36">
        <f t="shared" si="879"/>
        <v>470</v>
      </c>
      <c r="X605" s="36">
        <f t="shared" si="879"/>
        <v>470</v>
      </c>
      <c r="Y605" s="36">
        <f t="shared" si="879"/>
        <v>0</v>
      </c>
      <c r="Z605" s="36">
        <f t="shared" si="879"/>
        <v>470</v>
      </c>
      <c r="AA605" s="36">
        <f t="shared" si="879"/>
        <v>0</v>
      </c>
      <c r="AB605" s="36">
        <f t="shared" si="879"/>
        <v>470</v>
      </c>
      <c r="AC605" s="36">
        <f t="shared" si="879"/>
        <v>0</v>
      </c>
      <c r="AD605" s="36">
        <f t="shared" ref="AD605" si="880">AD606</f>
        <v>470</v>
      </c>
    </row>
    <row r="606" spans="1:30" ht="15.75" outlineLevel="5" x14ac:dyDescent="0.2">
      <c r="A606" s="22" t="s">
        <v>417</v>
      </c>
      <c r="B606" s="22" t="s">
        <v>345</v>
      </c>
      <c r="C606" s="22" t="s">
        <v>207</v>
      </c>
      <c r="D606" s="22"/>
      <c r="E606" s="40" t="s">
        <v>208</v>
      </c>
      <c r="F606" s="36">
        <f t="shared" ref="F606:AD606" si="881">F607</f>
        <v>470</v>
      </c>
      <c r="G606" s="36">
        <f t="shared" si="881"/>
        <v>0</v>
      </c>
      <c r="H606" s="36">
        <f t="shared" si="881"/>
        <v>470</v>
      </c>
      <c r="I606" s="36">
        <f t="shared" si="881"/>
        <v>0</v>
      </c>
      <c r="J606" s="36">
        <f t="shared" si="881"/>
        <v>0</v>
      </c>
      <c r="K606" s="36">
        <f t="shared" si="881"/>
        <v>470</v>
      </c>
      <c r="L606" s="36">
        <f t="shared" si="881"/>
        <v>0</v>
      </c>
      <c r="M606" s="36">
        <f t="shared" si="881"/>
        <v>0</v>
      </c>
      <c r="N606" s="36">
        <f t="shared" si="881"/>
        <v>470</v>
      </c>
      <c r="O606" s="36">
        <f t="shared" si="881"/>
        <v>0</v>
      </c>
      <c r="P606" s="253">
        <f t="shared" si="881"/>
        <v>470</v>
      </c>
      <c r="Q606" s="36">
        <f t="shared" si="879"/>
        <v>470</v>
      </c>
      <c r="R606" s="36">
        <f t="shared" si="881"/>
        <v>0</v>
      </c>
      <c r="S606" s="36">
        <f t="shared" si="881"/>
        <v>470</v>
      </c>
      <c r="T606" s="36">
        <f t="shared" si="881"/>
        <v>0</v>
      </c>
      <c r="U606" s="36">
        <f t="shared" si="881"/>
        <v>470</v>
      </c>
      <c r="V606" s="36">
        <f t="shared" si="881"/>
        <v>0</v>
      </c>
      <c r="W606" s="36">
        <f t="shared" si="881"/>
        <v>470</v>
      </c>
      <c r="X606" s="36">
        <f t="shared" si="879"/>
        <v>470</v>
      </c>
      <c r="Y606" s="36">
        <f t="shared" si="881"/>
        <v>0</v>
      </c>
      <c r="Z606" s="36">
        <f t="shared" si="881"/>
        <v>470</v>
      </c>
      <c r="AA606" s="36">
        <f t="shared" si="881"/>
        <v>0</v>
      </c>
      <c r="AB606" s="36">
        <f t="shared" si="881"/>
        <v>470</v>
      </c>
      <c r="AC606" s="36">
        <f t="shared" si="881"/>
        <v>0</v>
      </c>
      <c r="AD606" s="36">
        <f t="shared" si="881"/>
        <v>470</v>
      </c>
    </row>
    <row r="607" spans="1:30" ht="15.75" outlineLevel="7" x14ac:dyDescent="0.2">
      <c r="A607" s="41" t="s">
        <v>417</v>
      </c>
      <c r="B607" s="41" t="s">
        <v>345</v>
      </c>
      <c r="C607" s="41" t="s">
        <v>207</v>
      </c>
      <c r="D607" s="41" t="s">
        <v>6</v>
      </c>
      <c r="E607" s="42" t="s">
        <v>7</v>
      </c>
      <c r="F607" s="32">
        <v>470</v>
      </c>
      <c r="G607" s="32"/>
      <c r="H607" s="32">
        <f>SUM(F607:G607)</f>
        <v>470</v>
      </c>
      <c r="I607" s="32"/>
      <c r="J607" s="32"/>
      <c r="K607" s="32">
        <f>SUM(H607:J607)</f>
        <v>470</v>
      </c>
      <c r="L607" s="32"/>
      <c r="M607" s="32"/>
      <c r="N607" s="32">
        <f>SUM(K607:M607)</f>
        <v>470</v>
      </c>
      <c r="O607" s="32"/>
      <c r="P607" s="252">
        <f>SUM(N607:O607)</f>
        <v>470</v>
      </c>
      <c r="Q607" s="34">
        <v>470</v>
      </c>
      <c r="R607" s="32"/>
      <c r="S607" s="32">
        <f>SUM(Q607:R607)</f>
        <v>470</v>
      </c>
      <c r="T607" s="32"/>
      <c r="U607" s="32">
        <f>SUM(S607:T607)</f>
        <v>470</v>
      </c>
      <c r="V607" s="32"/>
      <c r="W607" s="32">
        <f>SUM(U607:V607)</f>
        <v>470</v>
      </c>
      <c r="X607" s="34">
        <v>470</v>
      </c>
      <c r="Y607" s="32"/>
      <c r="Z607" s="32">
        <f>SUM(X607:Y607)</f>
        <v>470</v>
      </c>
      <c r="AA607" s="32"/>
      <c r="AB607" s="32">
        <f>SUM(Z607:AA607)</f>
        <v>470</v>
      </c>
      <c r="AC607" s="32"/>
      <c r="AD607" s="32">
        <f>SUM(AB607:AC607)</f>
        <v>470</v>
      </c>
    </row>
    <row r="608" spans="1:30" ht="31.5" outlineLevel="3" x14ac:dyDescent="0.2">
      <c r="A608" s="22" t="s">
        <v>417</v>
      </c>
      <c r="B608" s="22" t="s">
        <v>345</v>
      </c>
      <c r="C608" s="22" t="s">
        <v>197</v>
      </c>
      <c r="D608" s="22"/>
      <c r="E608" s="40" t="s">
        <v>651</v>
      </c>
      <c r="F608" s="36">
        <f t="shared" ref="F608:AC610" si="882">F609</f>
        <v>10729.099999999999</v>
      </c>
      <c r="G608" s="36">
        <f t="shared" si="882"/>
        <v>0</v>
      </c>
      <c r="H608" s="36">
        <f t="shared" si="882"/>
        <v>10729.099999999999</v>
      </c>
      <c r="I608" s="36">
        <f t="shared" si="882"/>
        <v>142.03</v>
      </c>
      <c r="J608" s="36">
        <f t="shared" si="882"/>
        <v>1500</v>
      </c>
      <c r="K608" s="36">
        <f t="shared" si="882"/>
        <v>12371.13</v>
      </c>
      <c r="L608" s="36">
        <f t="shared" si="882"/>
        <v>0</v>
      </c>
      <c r="M608" s="36">
        <f t="shared" si="882"/>
        <v>0</v>
      </c>
      <c r="N608" s="36">
        <f t="shared" si="882"/>
        <v>12371.13</v>
      </c>
      <c r="O608" s="36">
        <f t="shared" si="882"/>
        <v>0</v>
      </c>
      <c r="P608" s="253">
        <f t="shared" si="882"/>
        <v>12371.13</v>
      </c>
      <c r="Q608" s="36">
        <f t="shared" si="882"/>
        <v>9129.0999999999985</v>
      </c>
      <c r="R608" s="36">
        <f t="shared" si="882"/>
        <v>0</v>
      </c>
      <c r="S608" s="36">
        <f t="shared" si="882"/>
        <v>9129.0999999999985</v>
      </c>
      <c r="T608" s="36">
        <f t="shared" si="882"/>
        <v>0</v>
      </c>
      <c r="U608" s="36">
        <f t="shared" si="882"/>
        <v>9129.0999999999985</v>
      </c>
      <c r="V608" s="36">
        <f t="shared" si="882"/>
        <v>0</v>
      </c>
      <c r="W608" s="36">
        <f t="shared" si="882"/>
        <v>9129.0999999999985</v>
      </c>
      <c r="X608" s="36">
        <f t="shared" si="882"/>
        <v>9129.0999999999985</v>
      </c>
      <c r="Y608" s="36">
        <f t="shared" si="882"/>
        <v>0</v>
      </c>
      <c r="Z608" s="36">
        <f t="shared" si="882"/>
        <v>9129.0999999999985</v>
      </c>
      <c r="AA608" s="36">
        <f t="shared" si="882"/>
        <v>0</v>
      </c>
      <c r="AB608" s="36">
        <f t="shared" si="882"/>
        <v>9129.0999999999985</v>
      </c>
      <c r="AC608" s="36">
        <f t="shared" si="882"/>
        <v>0</v>
      </c>
      <c r="AD608" s="36">
        <f t="shared" ref="AC608:AD610" si="883">AD609</f>
        <v>9129.0999999999985</v>
      </c>
    </row>
    <row r="609" spans="1:30" ht="31.5" outlineLevel="4" x14ac:dyDescent="0.2">
      <c r="A609" s="22" t="s">
        <v>417</v>
      </c>
      <c r="B609" s="22" t="s">
        <v>345</v>
      </c>
      <c r="C609" s="22" t="s">
        <v>198</v>
      </c>
      <c r="D609" s="22"/>
      <c r="E609" s="40" t="s">
        <v>26</v>
      </c>
      <c r="F609" s="36">
        <f t="shared" si="882"/>
        <v>10729.099999999999</v>
      </c>
      <c r="G609" s="36">
        <f t="shared" si="882"/>
        <v>0</v>
      </c>
      <c r="H609" s="36">
        <f t="shared" si="882"/>
        <v>10729.099999999999</v>
      </c>
      <c r="I609" s="36">
        <f t="shared" si="882"/>
        <v>142.03</v>
      </c>
      <c r="J609" s="36">
        <f t="shared" si="882"/>
        <v>1500</v>
      </c>
      <c r="K609" s="36">
        <f t="shared" si="882"/>
        <v>12371.13</v>
      </c>
      <c r="L609" s="36">
        <f t="shared" si="882"/>
        <v>0</v>
      </c>
      <c r="M609" s="36">
        <f t="shared" si="882"/>
        <v>0</v>
      </c>
      <c r="N609" s="36">
        <f t="shared" si="882"/>
        <v>12371.13</v>
      </c>
      <c r="O609" s="36">
        <f t="shared" si="882"/>
        <v>0</v>
      </c>
      <c r="P609" s="253">
        <f t="shared" si="882"/>
        <v>12371.13</v>
      </c>
      <c r="Q609" s="36">
        <f t="shared" si="882"/>
        <v>9129.0999999999985</v>
      </c>
      <c r="R609" s="36">
        <f t="shared" si="882"/>
        <v>0</v>
      </c>
      <c r="S609" s="36">
        <f t="shared" si="882"/>
        <v>9129.0999999999985</v>
      </c>
      <c r="T609" s="36">
        <f t="shared" si="882"/>
        <v>0</v>
      </c>
      <c r="U609" s="36">
        <f t="shared" si="882"/>
        <v>9129.0999999999985</v>
      </c>
      <c r="V609" s="36">
        <f t="shared" si="882"/>
        <v>0</v>
      </c>
      <c r="W609" s="36">
        <f t="shared" si="882"/>
        <v>9129.0999999999985</v>
      </c>
      <c r="X609" s="36">
        <f t="shared" si="882"/>
        <v>9129.0999999999985</v>
      </c>
      <c r="Y609" s="36">
        <f t="shared" si="882"/>
        <v>0</v>
      </c>
      <c r="Z609" s="36">
        <f t="shared" si="882"/>
        <v>9129.0999999999985</v>
      </c>
      <c r="AA609" s="36">
        <f t="shared" si="882"/>
        <v>0</v>
      </c>
      <c r="AB609" s="36">
        <f t="shared" si="882"/>
        <v>9129.0999999999985</v>
      </c>
      <c r="AC609" s="36">
        <f t="shared" si="883"/>
        <v>0</v>
      </c>
      <c r="AD609" s="36">
        <f t="shared" si="883"/>
        <v>9129.0999999999985</v>
      </c>
    </row>
    <row r="610" spans="1:30" ht="15.75" outlineLevel="5" x14ac:dyDescent="0.2">
      <c r="A610" s="22" t="s">
        <v>417</v>
      </c>
      <c r="B610" s="22" t="s">
        <v>345</v>
      </c>
      <c r="C610" s="22" t="s">
        <v>209</v>
      </c>
      <c r="D610" s="22"/>
      <c r="E610" s="40" t="s">
        <v>210</v>
      </c>
      <c r="F610" s="36">
        <f t="shared" si="882"/>
        <v>10729.099999999999</v>
      </c>
      <c r="G610" s="36">
        <f t="shared" si="882"/>
        <v>0</v>
      </c>
      <c r="H610" s="36">
        <f t="shared" si="882"/>
        <v>10729.099999999999</v>
      </c>
      <c r="I610" s="36">
        <f t="shared" si="882"/>
        <v>142.03</v>
      </c>
      <c r="J610" s="36">
        <f t="shared" si="882"/>
        <v>1500</v>
      </c>
      <c r="K610" s="36">
        <f t="shared" si="882"/>
        <v>12371.13</v>
      </c>
      <c r="L610" s="36">
        <f t="shared" si="882"/>
        <v>0</v>
      </c>
      <c r="M610" s="36">
        <f t="shared" si="882"/>
        <v>0</v>
      </c>
      <c r="N610" s="36">
        <f t="shared" si="882"/>
        <v>12371.13</v>
      </c>
      <c r="O610" s="36">
        <f t="shared" si="882"/>
        <v>0</v>
      </c>
      <c r="P610" s="253">
        <f t="shared" si="882"/>
        <v>12371.13</v>
      </c>
      <c r="Q610" s="36">
        <f t="shared" si="882"/>
        <v>9129.0999999999985</v>
      </c>
      <c r="R610" s="36">
        <f t="shared" si="882"/>
        <v>0</v>
      </c>
      <c r="S610" s="36">
        <f t="shared" si="882"/>
        <v>9129.0999999999985</v>
      </c>
      <c r="T610" s="36">
        <f t="shared" si="882"/>
        <v>0</v>
      </c>
      <c r="U610" s="36">
        <f t="shared" si="882"/>
        <v>9129.0999999999985</v>
      </c>
      <c r="V610" s="36">
        <f t="shared" si="882"/>
        <v>0</v>
      </c>
      <c r="W610" s="36">
        <f t="shared" si="882"/>
        <v>9129.0999999999985</v>
      </c>
      <c r="X610" s="36">
        <f t="shared" si="882"/>
        <v>9129.0999999999985</v>
      </c>
      <c r="Y610" s="36">
        <f t="shared" si="882"/>
        <v>0</v>
      </c>
      <c r="Z610" s="36">
        <f t="shared" si="882"/>
        <v>9129.0999999999985</v>
      </c>
      <c r="AA610" s="36">
        <f t="shared" si="882"/>
        <v>0</v>
      </c>
      <c r="AB610" s="36">
        <f t="shared" si="882"/>
        <v>9129.0999999999985</v>
      </c>
      <c r="AC610" s="36">
        <f t="shared" si="883"/>
        <v>0</v>
      </c>
      <c r="AD610" s="36">
        <f t="shared" si="883"/>
        <v>9129.0999999999985</v>
      </c>
    </row>
    <row r="611" spans="1:30" ht="15.75" outlineLevel="7" x14ac:dyDescent="0.2">
      <c r="A611" s="41" t="s">
        <v>417</v>
      </c>
      <c r="B611" s="41" t="s">
        <v>345</v>
      </c>
      <c r="C611" s="41" t="s">
        <v>209</v>
      </c>
      <c r="D611" s="41" t="s">
        <v>6</v>
      </c>
      <c r="E611" s="42" t="s">
        <v>7</v>
      </c>
      <c r="F611" s="32">
        <v>10729.099999999999</v>
      </c>
      <c r="G611" s="32"/>
      <c r="H611" s="32">
        <f>SUM(F611:G611)</f>
        <v>10729.099999999999</v>
      </c>
      <c r="I611" s="32">
        <v>142.03</v>
      </c>
      <c r="J611" s="32">
        <v>1500</v>
      </c>
      <c r="K611" s="32">
        <f>SUM(H611:J611)</f>
        <v>12371.13</v>
      </c>
      <c r="L611" s="32"/>
      <c r="M611" s="32"/>
      <c r="N611" s="32">
        <f>SUM(K611:M611)</f>
        <v>12371.13</v>
      </c>
      <c r="O611" s="32"/>
      <c r="P611" s="252">
        <f>SUM(N611:O611)</f>
        <v>12371.13</v>
      </c>
      <c r="Q611" s="34">
        <v>9129.0999999999985</v>
      </c>
      <c r="R611" s="32"/>
      <c r="S611" s="32">
        <f>SUM(Q611:R611)</f>
        <v>9129.0999999999985</v>
      </c>
      <c r="T611" s="32"/>
      <c r="U611" s="32">
        <f>SUM(S611:T611)</f>
        <v>9129.0999999999985</v>
      </c>
      <c r="V611" s="32"/>
      <c r="W611" s="32">
        <f>SUM(U611:V611)</f>
        <v>9129.0999999999985</v>
      </c>
      <c r="X611" s="34">
        <v>9129.0999999999985</v>
      </c>
      <c r="Y611" s="32"/>
      <c r="Z611" s="32">
        <f>SUM(X611:Y611)</f>
        <v>9129.0999999999985</v>
      </c>
      <c r="AA611" s="32"/>
      <c r="AB611" s="32">
        <f>SUM(Z611:AA611)</f>
        <v>9129.0999999999985</v>
      </c>
      <c r="AC611" s="32"/>
      <c r="AD611" s="32">
        <f>SUM(AB611:AC611)</f>
        <v>9129.0999999999985</v>
      </c>
    </row>
    <row r="612" spans="1:30" ht="31.5" outlineLevel="7" x14ac:dyDescent="0.2">
      <c r="A612" s="22" t="s">
        <v>417</v>
      </c>
      <c r="B612" s="22" t="s">
        <v>345</v>
      </c>
      <c r="C612" s="22" t="s">
        <v>23</v>
      </c>
      <c r="D612" s="22"/>
      <c r="E612" s="40" t="s">
        <v>668</v>
      </c>
      <c r="F612" s="36">
        <f t="shared" ref="F612:AC614" si="884">F613</f>
        <v>129.5</v>
      </c>
      <c r="G612" s="36">
        <f t="shared" si="884"/>
        <v>0</v>
      </c>
      <c r="H612" s="36">
        <f t="shared" si="884"/>
        <v>129.5</v>
      </c>
      <c r="I612" s="36">
        <f t="shared" si="884"/>
        <v>0</v>
      </c>
      <c r="J612" s="36">
        <f t="shared" si="884"/>
        <v>0</v>
      </c>
      <c r="K612" s="36">
        <f t="shared" si="884"/>
        <v>129.5</v>
      </c>
      <c r="L612" s="36">
        <f t="shared" si="884"/>
        <v>0</v>
      </c>
      <c r="M612" s="36">
        <f t="shared" si="884"/>
        <v>0</v>
      </c>
      <c r="N612" s="36">
        <f t="shared" si="884"/>
        <v>129.5</v>
      </c>
      <c r="O612" s="36">
        <f t="shared" si="884"/>
        <v>0</v>
      </c>
      <c r="P612" s="253">
        <f t="shared" si="884"/>
        <v>129.5</v>
      </c>
      <c r="Q612" s="36">
        <f t="shared" si="884"/>
        <v>129.5</v>
      </c>
      <c r="R612" s="36">
        <f t="shared" si="884"/>
        <v>0</v>
      </c>
      <c r="S612" s="36">
        <f t="shared" si="884"/>
        <v>129.5</v>
      </c>
      <c r="T612" s="36">
        <f t="shared" si="884"/>
        <v>0</v>
      </c>
      <c r="U612" s="36">
        <f t="shared" si="884"/>
        <v>129.5</v>
      </c>
      <c r="V612" s="36">
        <f t="shared" si="884"/>
        <v>0</v>
      </c>
      <c r="W612" s="36">
        <f t="shared" si="884"/>
        <v>129.5</v>
      </c>
      <c r="X612" s="36">
        <f t="shared" si="884"/>
        <v>129.5</v>
      </c>
      <c r="Y612" s="36">
        <f t="shared" si="884"/>
        <v>0</v>
      </c>
      <c r="Z612" s="36">
        <f t="shared" si="884"/>
        <v>129.5</v>
      </c>
      <c r="AA612" s="36">
        <f t="shared" si="884"/>
        <v>0</v>
      </c>
      <c r="AB612" s="36">
        <f t="shared" si="884"/>
        <v>129.5</v>
      </c>
      <c r="AC612" s="36">
        <f t="shared" si="884"/>
        <v>0</v>
      </c>
      <c r="AD612" s="36">
        <f t="shared" ref="AC612:AD614" si="885">AD613</f>
        <v>129.5</v>
      </c>
    </row>
    <row r="613" spans="1:30" ht="15.75" outlineLevel="7" x14ac:dyDescent="0.2">
      <c r="A613" s="22" t="s">
        <v>417</v>
      </c>
      <c r="B613" s="22" t="s">
        <v>345</v>
      </c>
      <c r="C613" s="22" t="s">
        <v>45</v>
      </c>
      <c r="D613" s="22"/>
      <c r="E613" s="40" t="s">
        <v>689</v>
      </c>
      <c r="F613" s="36">
        <f t="shared" si="884"/>
        <v>129.5</v>
      </c>
      <c r="G613" s="36">
        <f t="shared" si="884"/>
        <v>0</v>
      </c>
      <c r="H613" s="36">
        <f t="shared" si="884"/>
        <v>129.5</v>
      </c>
      <c r="I613" s="36">
        <f t="shared" si="884"/>
        <v>0</v>
      </c>
      <c r="J613" s="36">
        <f t="shared" si="884"/>
        <v>0</v>
      </c>
      <c r="K613" s="36">
        <f t="shared" si="884"/>
        <v>129.5</v>
      </c>
      <c r="L613" s="36">
        <f t="shared" si="884"/>
        <v>0</v>
      </c>
      <c r="M613" s="36">
        <f t="shared" si="884"/>
        <v>0</v>
      </c>
      <c r="N613" s="36">
        <f t="shared" si="884"/>
        <v>129.5</v>
      </c>
      <c r="O613" s="36">
        <f t="shared" si="884"/>
        <v>0</v>
      </c>
      <c r="P613" s="253">
        <f t="shared" si="884"/>
        <v>129.5</v>
      </c>
      <c r="Q613" s="36">
        <f t="shared" si="884"/>
        <v>129.5</v>
      </c>
      <c r="R613" s="36">
        <f t="shared" si="884"/>
        <v>0</v>
      </c>
      <c r="S613" s="36">
        <f t="shared" si="884"/>
        <v>129.5</v>
      </c>
      <c r="T613" s="36">
        <f t="shared" si="884"/>
        <v>0</v>
      </c>
      <c r="U613" s="36">
        <f t="shared" si="884"/>
        <v>129.5</v>
      </c>
      <c r="V613" s="36">
        <f t="shared" si="884"/>
        <v>0</v>
      </c>
      <c r="W613" s="36">
        <f t="shared" si="884"/>
        <v>129.5</v>
      </c>
      <c r="X613" s="36">
        <f t="shared" si="884"/>
        <v>129.5</v>
      </c>
      <c r="Y613" s="36">
        <f t="shared" si="884"/>
        <v>0</v>
      </c>
      <c r="Z613" s="36">
        <f t="shared" si="884"/>
        <v>129.5</v>
      </c>
      <c r="AA613" s="36">
        <f t="shared" si="884"/>
        <v>0</v>
      </c>
      <c r="AB613" s="36">
        <f t="shared" si="884"/>
        <v>129.5</v>
      </c>
      <c r="AC613" s="36">
        <f t="shared" si="885"/>
        <v>0</v>
      </c>
      <c r="AD613" s="36">
        <f t="shared" si="885"/>
        <v>129.5</v>
      </c>
    </row>
    <row r="614" spans="1:30" ht="31.5" outlineLevel="7" x14ac:dyDescent="0.2">
      <c r="A614" s="22" t="s">
        <v>417</v>
      </c>
      <c r="B614" s="22" t="s">
        <v>345</v>
      </c>
      <c r="C614" s="22" t="s">
        <v>46</v>
      </c>
      <c r="D614" s="22"/>
      <c r="E614" s="40" t="s">
        <v>679</v>
      </c>
      <c r="F614" s="36">
        <f t="shared" si="884"/>
        <v>129.5</v>
      </c>
      <c r="G614" s="36">
        <f t="shared" si="884"/>
        <v>0</v>
      </c>
      <c r="H614" s="36">
        <f t="shared" si="884"/>
        <v>129.5</v>
      </c>
      <c r="I614" s="36">
        <f t="shared" si="884"/>
        <v>0</v>
      </c>
      <c r="J614" s="36">
        <f t="shared" si="884"/>
        <v>0</v>
      </c>
      <c r="K614" s="36">
        <f t="shared" si="884"/>
        <v>129.5</v>
      </c>
      <c r="L614" s="36">
        <f t="shared" si="884"/>
        <v>0</v>
      </c>
      <c r="M614" s="36">
        <f t="shared" si="884"/>
        <v>0</v>
      </c>
      <c r="N614" s="36">
        <f t="shared" si="884"/>
        <v>129.5</v>
      </c>
      <c r="O614" s="36">
        <f t="shared" si="884"/>
        <v>0</v>
      </c>
      <c r="P614" s="253">
        <f t="shared" si="884"/>
        <v>129.5</v>
      </c>
      <c r="Q614" s="36">
        <f t="shared" si="884"/>
        <v>129.5</v>
      </c>
      <c r="R614" s="36">
        <f t="shared" si="884"/>
        <v>0</v>
      </c>
      <c r="S614" s="36">
        <f t="shared" si="884"/>
        <v>129.5</v>
      </c>
      <c r="T614" s="36">
        <f t="shared" si="884"/>
        <v>0</v>
      </c>
      <c r="U614" s="36">
        <f t="shared" si="884"/>
        <v>129.5</v>
      </c>
      <c r="V614" s="36">
        <f t="shared" si="884"/>
        <v>0</v>
      </c>
      <c r="W614" s="36">
        <f t="shared" si="884"/>
        <v>129.5</v>
      </c>
      <c r="X614" s="36">
        <f t="shared" si="884"/>
        <v>129.5</v>
      </c>
      <c r="Y614" s="36">
        <f t="shared" si="884"/>
        <v>0</v>
      </c>
      <c r="Z614" s="36">
        <f t="shared" si="884"/>
        <v>129.5</v>
      </c>
      <c r="AA614" s="36">
        <f t="shared" si="884"/>
        <v>0</v>
      </c>
      <c r="AB614" s="36">
        <f t="shared" si="884"/>
        <v>129.5</v>
      </c>
      <c r="AC614" s="36">
        <f t="shared" si="885"/>
        <v>0</v>
      </c>
      <c r="AD614" s="36">
        <f t="shared" si="885"/>
        <v>129.5</v>
      </c>
    </row>
    <row r="615" spans="1:30" ht="15.75" outlineLevel="7" x14ac:dyDescent="0.2">
      <c r="A615" s="22" t="s">
        <v>417</v>
      </c>
      <c r="B615" s="22" t="s">
        <v>345</v>
      </c>
      <c r="C615" s="22" t="s">
        <v>47</v>
      </c>
      <c r="D615" s="22"/>
      <c r="E615" s="40" t="s">
        <v>48</v>
      </c>
      <c r="F615" s="36">
        <f t="shared" ref="F615:AB615" si="886">F617+F616</f>
        <v>129.5</v>
      </c>
      <c r="G615" s="36">
        <f t="shared" si="886"/>
        <v>0</v>
      </c>
      <c r="H615" s="36">
        <f t="shared" si="886"/>
        <v>129.5</v>
      </c>
      <c r="I615" s="36">
        <f t="shared" si="886"/>
        <v>0</v>
      </c>
      <c r="J615" s="36">
        <f t="shared" si="886"/>
        <v>0</v>
      </c>
      <c r="K615" s="36">
        <f t="shared" si="886"/>
        <v>129.5</v>
      </c>
      <c r="L615" s="36">
        <f t="shared" si="886"/>
        <v>0</v>
      </c>
      <c r="M615" s="36">
        <f t="shared" si="886"/>
        <v>0</v>
      </c>
      <c r="N615" s="36">
        <f t="shared" si="886"/>
        <v>129.5</v>
      </c>
      <c r="O615" s="36">
        <f t="shared" ref="O615:P615" si="887">O617+O616</f>
        <v>0</v>
      </c>
      <c r="P615" s="253">
        <f t="shared" si="887"/>
        <v>129.5</v>
      </c>
      <c r="Q615" s="36">
        <f t="shared" si="886"/>
        <v>129.5</v>
      </c>
      <c r="R615" s="36">
        <f t="shared" si="886"/>
        <v>0</v>
      </c>
      <c r="S615" s="36">
        <f t="shared" si="886"/>
        <v>129.5</v>
      </c>
      <c r="T615" s="36">
        <f t="shared" si="886"/>
        <v>0</v>
      </c>
      <c r="U615" s="36">
        <f t="shared" si="886"/>
        <v>129.5</v>
      </c>
      <c r="V615" s="36">
        <f t="shared" ref="V615:W615" si="888">V617+V616</f>
        <v>0</v>
      </c>
      <c r="W615" s="36">
        <f t="shared" si="888"/>
        <v>129.5</v>
      </c>
      <c r="X615" s="36">
        <f t="shared" si="886"/>
        <v>129.5</v>
      </c>
      <c r="Y615" s="36">
        <f t="shared" si="886"/>
        <v>0</v>
      </c>
      <c r="Z615" s="36">
        <f t="shared" si="886"/>
        <v>129.5</v>
      </c>
      <c r="AA615" s="36">
        <f t="shared" si="886"/>
        <v>0</v>
      </c>
      <c r="AB615" s="36">
        <f t="shared" si="886"/>
        <v>129.5</v>
      </c>
      <c r="AC615" s="36">
        <f t="shared" ref="AC615:AD615" si="889">AC617+AC616</f>
        <v>0</v>
      </c>
      <c r="AD615" s="36">
        <f t="shared" si="889"/>
        <v>129.5</v>
      </c>
    </row>
    <row r="616" spans="1:30" ht="31.5" outlineLevel="7" x14ac:dyDescent="0.2">
      <c r="A616" s="41" t="s">
        <v>417</v>
      </c>
      <c r="B616" s="41" t="s">
        <v>345</v>
      </c>
      <c r="C616" s="41" t="s">
        <v>47</v>
      </c>
      <c r="D616" s="41" t="s">
        <v>3</v>
      </c>
      <c r="E616" s="42" t="s">
        <v>4</v>
      </c>
      <c r="F616" s="32">
        <v>11.3</v>
      </c>
      <c r="G616" s="32"/>
      <c r="H616" s="32">
        <f t="shared" ref="H616:H617" si="890">SUM(F616:G616)</f>
        <v>11.3</v>
      </c>
      <c r="I616" s="32"/>
      <c r="J616" s="32"/>
      <c r="K616" s="32">
        <f t="shared" ref="K616:K617" si="891">SUM(H616:J616)</f>
        <v>11.3</v>
      </c>
      <c r="L616" s="32"/>
      <c r="M616" s="32"/>
      <c r="N616" s="32">
        <f t="shared" ref="N616:N617" si="892">SUM(K616:M616)</f>
        <v>11.3</v>
      </c>
      <c r="O616" s="32"/>
      <c r="P616" s="252">
        <f>SUM(N616:O616)</f>
        <v>11.3</v>
      </c>
      <c r="Q616" s="34">
        <v>11.3</v>
      </c>
      <c r="R616" s="32"/>
      <c r="S616" s="32">
        <f t="shared" ref="S616:S617" si="893">SUM(Q616:R616)</f>
        <v>11.3</v>
      </c>
      <c r="T616" s="32"/>
      <c r="U616" s="32">
        <f t="shared" ref="U616:U617" si="894">SUM(S616:T616)</f>
        <v>11.3</v>
      </c>
      <c r="V616" s="32"/>
      <c r="W616" s="32">
        <f t="shared" ref="W616:W617" si="895">SUM(U616:V616)</f>
        <v>11.3</v>
      </c>
      <c r="X616" s="34">
        <v>11.3</v>
      </c>
      <c r="Y616" s="32"/>
      <c r="Z616" s="32">
        <f t="shared" ref="Z616:Z617" si="896">SUM(X616:Y616)</f>
        <v>11.3</v>
      </c>
      <c r="AA616" s="32"/>
      <c r="AB616" s="32">
        <f t="shared" ref="AB616:AB617" si="897">SUM(Z616:AA616)</f>
        <v>11.3</v>
      </c>
      <c r="AC616" s="32"/>
      <c r="AD616" s="32">
        <f t="shared" ref="AD616:AD617" si="898">SUM(AB616:AC616)</f>
        <v>11.3</v>
      </c>
    </row>
    <row r="617" spans="1:30" ht="15.75" outlineLevel="7" x14ac:dyDescent="0.2">
      <c r="A617" s="41" t="s">
        <v>417</v>
      </c>
      <c r="B617" s="41" t="s">
        <v>345</v>
      </c>
      <c r="C617" s="41" t="s">
        <v>47</v>
      </c>
      <c r="D617" s="41" t="s">
        <v>6</v>
      </c>
      <c r="E617" s="42" t="s">
        <v>7</v>
      </c>
      <c r="F617" s="32">
        <v>118.2</v>
      </c>
      <c r="G617" s="32"/>
      <c r="H617" s="32">
        <f t="shared" si="890"/>
        <v>118.2</v>
      </c>
      <c r="I617" s="32"/>
      <c r="J617" s="32"/>
      <c r="K617" s="32">
        <f t="shared" si="891"/>
        <v>118.2</v>
      </c>
      <c r="L617" s="32"/>
      <c r="M617" s="32"/>
      <c r="N617" s="32">
        <f t="shared" si="892"/>
        <v>118.2</v>
      </c>
      <c r="O617" s="32"/>
      <c r="P617" s="252">
        <f>SUM(N617:O617)</f>
        <v>118.2</v>
      </c>
      <c r="Q617" s="34">
        <v>118.2</v>
      </c>
      <c r="R617" s="32"/>
      <c r="S617" s="32">
        <f t="shared" si="893"/>
        <v>118.2</v>
      </c>
      <c r="T617" s="32"/>
      <c r="U617" s="32">
        <f t="shared" si="894"/>
        <v>118.2</v>
      </c>
      <c r="V617" s="32"/>
      <c r="W617" s="32">
        <f t="shared" si="895"/>
        <v>118.2</v>
      </c>
      <c r="X617" s="34">
        <v>118.2</v>
      </c>
      <c r="Y617" s="32"/>
      <c r="Z617" s="32">
        <f t="shared" si="896"/>
        <v>118.2</v>
      </c>
      <c r="AA617" s="32"/>
      <c r="AB617" s="32">
        <f t="shared" si="897"/>
        <v>118.2</v>
      </c>
      <c r="AC617" s="32"/>
      <c r="AD617" s="32">
        <f t="shared" si="898"/>
        <v>118.2</v>
      </c>
    </row>
    <row r="618" spans="1:30" ht="15.75" outlineLevel="7" x14ac:dyDescent="0.2">
      <c r="A618" s="22" t="s">
        <v>417</v>
      </c>
      <c r="B618" s="22" t="s">
        <v>361</v>
      </c>
      <c r="C618" s="41"/>
      <c r="D618" s="41"/>
      <c r="E618" s="85" t="s">
        <v>362</v>
      </c>
      <c r="F618" s="32"/>
      <c r="G618" s="32"/>
      <c r="H618" s="36">
        <f t="shared" ref="H618:AC623" si="899">H619</f>
        <v>0</v>
      </c>
      <c r="I618" s="36">
        <f t="shared" si="899"/>
        <v>0</v>
      </c>
      <c r="J618" s="36">
        <f t="shared" si="899"/>
        <v>215</v>
      </c>
      <c r="K618" s="36">
        <f t="shared" si="899"/>
        <v>215</v>
      </c>
      <c r="L618" s="36">
        <f t="shared" si="899"/>
        <v>0</v>
      </c>
      <c r="M618" s="36">
        <f t="shared" si="899"/>
        <v>0</v>
      </c>
      <c r="N618" s="36">
        <f t="shared" si="899"/>
        <v>215</v>
      </c>
      <c r="O618" s="36">
        <f t="shared" si="899"/>
        <v>0</v>
      </c>
      <c r="P618" s="253">
        <f t="shared" si="899"/>
        <v>215</v>
      </c>
      <c r="Q618" s="36">
        <f t="shared" si="899"/>
        <v>0</v>
      </c>
      <c r="R618" s="36">
        <f t="shared" si="899"/>
        <v>0</v>
      </c>
      <c r="S618" s="36">
        <f t="shared" si="899"/>
        <v>0</v>
      </c>
      <c r="T618" s="36">
        <f t="shared" si="899"/>
        <v>0</v>
      </c>
      <c r="U618" s="36"/>
      <c r="V618" s="36">
        <f t="shared" si="899"/>
        <v>0</v>
      </c>
      <c r="W618" s="36"/>
      <c r="X618" s="36">
        <f t="shared" si="899"/>
        <v>0</v>
      </c>
      <c r="Y618" s="36">
        <f t="shared" si="899"/>
        <v>0</v>
      </c>
      <c r="Z618" s="36">
        <f t="shared" si="899"/>
        <v>0</v>
      </c>
      <c r="AA618" s="36">
        <f t="shared" si="899"/>
        <v>0</v>
      </c>
      <c r="AB618" s="36"/>
      <c r="AC618" s="36">
        <f t="shared" si="899"/>
        <v>0</v>
      </c>
      <c r="AD618" s="36"/>
    </row>
    <row r="619" spans="1:30" ht="15.75" outlineLevel="7" x14ac:dyDescent="0.2">
      <c r="A619" s="22" t="s">
        <v>417</v>
      </c>
      <c r="B619" s="22" t="s">
        <v>367</v>
      </c>
      <c r="C619" s="22"/>
      <c r="D619" s="22"/>
      <c r="E619" s="40" t="s">
        <v>368</v>
      </c>
      <c r="F619" s="32"/>
      <c r="G619" s="32"/>
      <c r="H619" s="36">
        <f t="shared" si="899"/>
        <v>0</v>
      </c>
      <c r="I619" s="36">
        <f t="shared" si="899"/>
        <v>0</v>
      </c>
      <c r="J619" s="36">
        <f t="shared" si="899"/>
        <v>215</v>
      </c>
      <c r="K619" s="36">
        <f t="shared" si="899"/>
        <v>215</v>
      </c>
      <c r="L619" s="36">
        <f t="shared" si="899"/>
        <v>0</v>
      </c>
      <c r="M619" s="36">
        <f t="shared" si="899"/>
        <v>0</v>
      </c>
      <c r="N619" s="36">
        <f t="shared" si="899"/>
        <v>215</v>
      </c>
      <c r="O619" s="36">
        <f t="shared" si="899"/>
        <v>0</v>
      </c>
      <c r="P619" s="253">
        <f t="shared" si="899"/>
        <v>215</v>
      </c>
      <c r="Q619" s="36">
        <f t="shared" si="899"/>
        <v>0</v>
      </c>
      <c r="R619" s="36">
        <f t="shared" si="899"/>
        <v>0</v>
      </c>
      <c r="S619" s="36">
        <f t="shared" si="899"/>
        <v>0</v>
      </c>
      <c r="T619" s="36">
        <f t="shared" si="899"/>
        <v>0</v>
      </c>
      <c r="U619" s="36"/>
      <c r="V619" s="36">
        <f t="shared" si="899"/>
        <v>0</v>
      </c>
      <c r="W619" s="36"/>
      <c r="X619" s="36">
        <f t="shared" si="899"/>
        <v>0</v>
      </c>
      <c r="Y619" s="36">
        <f t="shared" si="899"/>
        <v>0</v>
      </c>
      <c r="Z619" s="36">
        <f t="shared" si="899"/>
        <v>0</v>
      </c>
      <c r="AA619" s="36">
        <f t="shared" si="899"/>
        <v>0</v>
      </c>
      <c r="AB619" s="36"/>
      <c r="AC619" s="36">
        <f t="shared" si="899"/>
        <v>0</v>
      </c>
      <c r="AD619" s="36"/>
    </row>
    <row r="620" spans="1:30" ht="31.5" outlineLevel="7" x14ac:dyDescent="0.2">
      <c r="A620" s="22" t="s">
        <v>417</v>
      </c>
      <c r="B620" s="22" t="s">
        <v>367</v>
      </c>
      <c r="C620" s="22" t="s">
        <v>31</v>
      </c>
      <c r="D620" s="22"/>
      <c r="E620" s="40" t="s">
        <v>641</v>
      </c>
      <c r="F620" s="32"/>
      <c r="G620" s="32"/>
      <c r="H620" s="36">
        <f t="shared" si="899"/>
        <v>0</v>
      </c>
      <c r="I620" s="36">
        <f t="shared" si="899"/>
        <v>0</v>
      </c>
      <c r="J620" s="36">
        <f t="shared" si="899"/>
        <v>215</v>
      </c>
      <c r="K620" s="36">
        <f t="shared" si="899"/>
        <v>215</v>
      </c>
      <c r="L620" s="36">
        <f t="shared" si="899"/>
        <v>0</v>
      </c>
      <c r="M620" s="36">
        <f t="shared" si="899"/>
        <v>0</v>
      </c>
      <c r="N620" s="36">
        <f t="shared" si="899"/>
        <v>215</v>
      </c>
      <c r="O620" s="36">
        <f t="shared" si="899"/>
        <v>0</v>
      </c>
      <c r="P620" s="253">
        <f t="shared" si="899"/>
        <v>215</v>
      </c>
      <c r="Q620" s="36">
        <f t="shared" si="899"/>
        <v>0</v>
      </c>
      <c r="R620" s="36">
        <f t="shared" si="899"/>
        <v>0</v>
      </c>
      <c r="S620" s="36">
        <f t="shared" si="899"/>
        <v>0</v>
      </c>
      <c r="T620" s="36">
        <f t="shared" si="899"/>
        <v>0</v>
      </c>
      <c r="U620" s="36"/>
      <c r="V620" s="36">
        <f t="shared" si="899"/>
        <v>0</v>
      </c>
      <c r="W620" s="36"/>
      <c r="X620" s="36">
        <f t="shared" si="899"/>
        <v>0</v>
      </c>
      <c r="Y620" s="36">
        <f t="shared" si="899"/>
        <v>0</v>
      </c>
      <c r="Z620" s="36">
        <f t="shared" si="899"/>
        <v>0</v>
      </c>
      <c r="AA620" s="36">
        <f t="shared" si="899"/>
        <v>0</v>
      </c>
      <c r="AB620" s="36"/>
      <c r="AC620" s="36">
        <f t="shared" si="899"/>
        <v>0</v>
      </c>
      <c r="AD620" s="36"/>
    </row>
    <row r="621" spans="1:30" ht="15.75" outlineLevel="7" x14ac:dyDescent="0.2">
      <c r="A621" s="22" t="s">
        <v>417</v>
      </c>
      <c r="B621" s="22" t="s">
        <v>367</v>
      </c>
      <c r="C621" s="22" t="s">
        <v>32</v>
      </c>
      <c r="D621" s="22"/>
      <c r="E621" s="40" t="s">
        <v>736</v>
      </c>
      <c r="F621" s="32"/>
      <c r="G621" s="32"/>
      <c r="H621" s="36">
        <f t="shared" si="899"/>
        <v>0</v>
      </c>
      <c r="I621" s="36">
        <f t="shared" si="899"/>
        <v>0</v>
      </c>
      <c r="J621" s="36">
        <f t="shared" si="899"/>
        <v>215</v>
      </c>
      <c r="K621" s="36">
        <f t="shared" si="899"/>
        <v>215</v>
      </c>
      <c r="L621" s="36">
        <f t="shared" si="899"/>
        <v>0</v>
      </c>
      <c r="M621" s="36">
        <f t="shared" si="899"/>
        <v>0</v>
      </c>
      <c r="N621" s="36">
        <f t="shared" si="899"/>
        <v>215</v>
      </c>
      <c r="O621" s="36">
        <f t="shared" si="899"/>
        <v>0</v>
      </c>
      <c r="P621" s="253">
        <f t="shared" si="899"/>
        <v>215</v>
      </c>
      <c r="Q621" s="36">
        <f t="shared" si="899"/>
        <v>0</v>
      </c>
      <c r="R621" s="36">
        <f t="shared" si="899"/>
        <v>0</v>
      </c>
      <c r="S621" s="36">
        <f t="shared" si="899"/>
        <v>0</v>
      </c>
      <c r="T621" s="36">
        <f t="shared" si="899"/>
        <v>0</v>
      </c>
      <c r="U621" s="36"/>
      <c r="V621" s="36">
        <f t="shared" si="899"/>
        <v>0</v>
      </c>
      <c r="W621" s="36"/>
      <c r="X621" s="36">
        <f t="shared" si="899"/>
        <v>0</v>
      </c>
      <c r="Y621" s="36">
        <f t="shared" si="899"/>
        <v>0</v>
      </c>
      <c r="Z621" s="36">
        <f t="shared" si="899"/>
        <v>0</v>
      </c>
      <c r="AA621" s="36">
        <f t="shared" si="899"/>
        <v>0</v>
      </c>
      <c r="AB621" s="36"/>
      <c r="AC621" s="36">
        <f t="shared" si="899"/>
        <v>0</v>
      </c>
      <c r="AD621" s="36"/>
    </row>
    <row r="622" spans="1:30" ht="15.75" outlineLevel="7" x14ac:dyDescent="0.2">
      <c r="A622" s="22" t="s">
        <v>417</v>
      </c>
      <c r="B622" s="22" t="s">
        <v>367</v>
      </c>
      <c r="C622" s="26" t="s">
        <v>448</v>
      </c>
      <c r="D622" s="26"/>
      <c r="E622" s="35" t="s">
        <v>447</v>
      </c>
      <c r="F622" s="32"/>
      <c r="G622" s="32"/>
      <c r="H622" s="36">
        <f t="shared" si="899"/>
        <v>0</v>
      </c>
      <c r="I622" s="36">
        <f t="shared" si="899"/>
        <v>0</v>
      </c>
      <c r="J622" s="36">
        <f t="shared" si="899"/>
        <v>215</v>
      </c>
      <c r="K622" s="36">
        <f t="shared" si="899"/>
        <v>215</v>
      </c>
      <c r="L622" s="36">
        <f t="shared" si="899"/>
        <v>0</v>
      </c>
      <c r="M622" s="36">
        <f t="shared" si="899"/>
        <v>0</v>
      </c>
      <c r="N622" s="36">
        <f t="shared" si="899"/>
        <v>215</v>
      </c>
      <c r="O622" s="36">
        <f t="shared" si="899"/>
        <v>0</v>
      </c>
      <c r="P622" s="253">
        <f t="shared" si="899"/>
        <v>215</v>
      </c>
      <c r="Q622" s="36">
        <f t="shared" si="899"/>
        <v>0</v>
      </c>
      <c r="R622" s="36">
        <f t="shared" si="899"/>
        <v>0</v>
      </c>
      <c r="S622" s="36">
        <f t="shared" si="899"/>
        <v>0</v>
      </c>
      <c r="T622" s="36">
        <f t="shared" si="899"/>
        <v>0</v>
      </c>
      <c r="U622" s="36"/>
      <c r="V622" s="36">
        <f t="shared" si="899"/>
        <v>0</v>
      </c>
      <c r="W622" s="36"/>
      <c r="X622" s="36">
        <f t="shared" si="899"/>
        <v>0</v>
      </c>
      <c r="Y622" s="36">
        <f t="shared" si="899"/>
        <v>0</v>
      </c>
      <c r="Z622" s="36">
        <f t="shared" si="899"/>
        <v>0</v>
      </c>
      <c r="AA622" s="36">
        <f t="shared" si="899"/>
        <v>0</v>
      </c>
      <c r="AB622" s="36"/>
      <c r="AC622" s="36">
        <f t="shared" si="899"/>
        <v>0</v>
      </c>
      <c r="AD622" s="36"/>
    </row>
    <row r="623" spans="1:30" ht="19.5" customHeight="1" outlineLevel="7" x14ac:dyDescent="0.2">
      <c r="A623" s="22" t="s">
        <v>417</v>
      </c>
      <c r="B623" s="22" t="s">
        <v>367</v>
      </c>
      <c r="C623" s="26" t="s">
        <v>740</v>
      </c>
      <c r="D623" s="26" t="s">
        <v>329</v>
      </c>
      <c r="E623" s="50" t="s">
        <v>741</v>
      </c>
      <c r="F623" s="32"/>
      <c r="G623" s="32"/>
      <c r="H623" s="36">
        <f t="shared" si="899"/>
        <v>0</v>
      </c>
      <c r="I623" s="36">
        <f t="shared" si="899"/>
        <v>0</v>
      </c>
      <c r="J623" s="36">
        <f t="shared" si="899"/>
        <v>215</v>
      </c>
      <c r="K623" s="36">
        <f t="shared" si="899"/>
        <v>215</v>
      </c>
      <c r="L623" s="36">
        <f t="shared" si="899"/>
        <v>0</v>
      </c>
      <c r="M623" s="36">
        <f t="shared" si="899"/>
        <v>0</v>
      </c>
      <c r="N623" s="36">
        <f t="shared" si="899"/>
        <v>215</v>
      </c>
      <c r="O623" s="36">
        <f t="shared" si="899"/>
        <v>0</v>
      </c>
      <c r="P623" s="253">
        <f t="shared" si="899"/>
        <v>215</v>
      </c>
      <c r="Q623" s="36">
        <f t="shared" si="899"/>
        <v>0</v>
      </c>
      <c r="R623" s="36">
        <f t="shared" si="899"/>
        <v>0</v>
      </c>
      <c r="S623" s="36">
        <f t="shared" si="899"/>
        <v>0</v>
      </c>
      <c r="T623" s="36">
        <f t="shared" si="899"/>
        <v>0</v>
      </c>
      <c r="U623" s="36"/>
      <c r="V623" s="36">
        <f t="shared" si="899"/>
        <v>0</v>
      </c>
      <c r="W623" s="36"/>
      <c r="X623" s="36">
        <f t="shared" si="899"/>
        <v>0</v>
      </c>
      <c r="Y623" s="36">
        <f t="shared" si="899"/>
        <v>0</v>
      </c>
      <c r="Z623" s="36">
        <f t="shared" si="899"/>
        <v>0</v>
      </c>
      <c r="AA623" s="36">
        <f t="shared" si="899"/>
        <v>0</v>
      </c>
      <c r="AB623" s="36"/>
      <c r="AC623" s="36">
        <f t="shared" si="899"/>
        <v>0</v>
      </c>
      <c r="AD623" s="36"/>
    </row>
    <row r="624" spans="1:30" ht="15.75" outlineLevel="7" x14ac:dyDescent="0.2">
      <c r="A624" s="41" t="s">
        <v>417</v>
      </c>
      <c r="B624" s="41" t="s">
        <v>367</v>
      </c>
      <c r="C624" s="30" t="s">
        <v>740</v>
      </c>
      <c r="D624" s="41" t="s">
        <v>6</v>
      </c>
      <c r="E624" s="42" t="s">
        <v>7</v>
      </c>
      <c r="F624" s="32"/>
      <c r="G624" s="32"/>
      <c r="H624" s="32"/>
      <c r="I624" s="32"/>
      <c r="J624" s="32">
        <v>215</v>
      </c>
      <c r="K624" s="32">
        <f t="shared" ref="K624" si="900">SUM(H624:J624)</f>
        <v>215</v>
      </c>
      <c r="L624" s="32"/>
      <c r="M624" s="32"/>
      <c r="N624" s="32">
        <f t="shared" ref="N624" si="901">SUM(K624:M624)</f>
        <v>215</v>
      </c>
      <c r="O624" s="32"/>
      <c r="P624" s="252">
        <f>SUM(N624:O624)</f>
        <v>215</v>
      </c>
      <c r="Q624" s="34"/>
      <c r="R624" s="32"/>
      <c r="S624" s="32"/>
      <c r="T624" s="32"/>
      <c r="U624" s="32"/>
      <c r="V624" s="32"/>
      <c r="W624" s="32"/>
      <c r="X624" s="34"/>
      <c r="Y624" s="32"/>
      <c r="Z624" s="32"/>
      <c r="AA624" s="32"/>
      <c r="AB624" s="32"/>
      <c r="AC624" s="32"/>
      <c r="AD624" s="32"/>
    </row>
    <row r="625" spans="1:30" ht="15.75" outlineLevel="7" x14ac:dyDescent="0.2">
      <c r="A625" s="22" t="s">
        <v>417</v>
      </c>
      <c r="B625" s="22" t="s">
        <v>347</v>
      </c>
      <c r="C625" s="41"/>
      <c r="D625" s="41"/>
      <c r="E625" s="85" t="s">
        <v>348</v>
      </c>
      <c r="F625" s="36">
        <f t="shared" ref="F625:AC630" si="902">F626</f>
        <v>10.199999999999999</v>
      </c>
      <c r="G625" s="36">
        <f t="shared" si="902"/>
        <v>0</v>
      </c>
      <c r="H625" s="36">
        <f t="shared" si="902"/>
        <v>10.199999999999999</v>
      </c>
      <c r="I625" s="36">
        <f t="shared" si="902"/>
        <v>0</v>
      </c>
      <c r="J625" s="36">
        <f t="shared" si="902"/>
        <v>0</v>
      </c>
      <c r="K625" s="36">
        <f t="shared" si="902"/>
        <v>10.199999999999999</v>
      </c>
      <c r="L625" s="36">
        <f t="shared" si="902"/>
        <v>0</v>
      </c>
      <c r="M625" s="36">
        <f t="shared" si="902"/>
        <v>0</v>
      </c>
      <c r="N625" s="36">
        <f t="shared" si="902"/>
        <v>10.199999999999999</v>
      </c>
      <c r="O625" s="36">
        <f t="shared" si="902"/>
        <v>0</v>
      </c>
      <c r="P625" s="253">
        <f t="shared" si="902"/>
        <v>10.199999999999999</v>
      </c>
      <c r="Q625" s="36">
        <f t="shared" si="902"/>
        <v>10.199999999999999</v>
      </c>
      <c r="R625" s="36">
        <f t="shared" si="902"/>
        <v>0</v>
      </c>
      <c r="S625" s="36">
        <f t="shared" si="902"/>
        <v>10.199999999999999</v>
      </c>
      <c r="T625" s="36">
        <f t="shared" si="902"/>
        <v>0</v>
      </c>
      <c r="U625" s="36">
        <f t="shared" si="902"/>
        <v>10.199999999999999</v>
      </c>
      <c r="V625" s="36">
        <f t="shared" si="902"/>
        <v>0</v>
      </c>
      <c r="W625" s="36">
        <f t="shared" si="902"/>
        <v>10.199999999999999</v>
      </c>
      <c r="X625" s="36">
        <f t="shared" si="902"/>
        <v>10.199999999999999</v>
      </c>
      <c r="Y625" s="36">
        <f t="shared" si="902"/>
        <v>0</v>
      </c>
      <c r="Z625" s="36">
        <f t="shared" si="902"/>
        <v>10.199999999999999</v>
      </c>
      <c r="AA625" s="36">
        <f t="shared" si="902"/>
        <v>0</v>
      </c>
      <c r="AB625" s="36">
        <f t="shared" si="902"/>
        <v>10.199999999999999</v>
      </c>
      <c r="AC625" s="36">
        <f t="shared" si="902"/>
        <v>0</v>
      </c>
      <c r="AD625" s="36">
        <f t="shared" ref="AC625:AD630" si="903">AD626</f>
        <v>10.199999999999999</v>
      </c>
    </row>
    <row r="626" spans="1:30" ht="15.75" outlineLevel="7" x14ac:dyDescent="0.2">
      <c r="A626" s="22" t="s">
        <v>417</v>
      </c>
      <c r="B626" s="22" t="s">
        <v>349</v>
      </c>
      <c r="C626" s="22"/>
      <c r="D626" s="22"/>
      <c r="E626" s="40" t="s">
        <v>350</v>
      </c>
      <c r="F626" s="36">
        <f t="shared" si="902"/>
        <v>10.199999999999999</v>
      </c>
      <c r="G626" s="36">
        <f t="shared" si="902"/>
        <v>0</v>
      </c>
      <c r="H626" s="36">
        <f t="shared" si="902"/>
        <v>10.199999999999999</v>
      </c>
      <c r="I626" s="36">
        <f t="shared" si="902"/>
        <v>0</v>
      </c>
      <c r="J626" s="36">
        <f t="shared" si="902"/>
        <v>0</v>
      </c>
      <c r="K626" s="36">
        <f t="shared" si="902"/>
        <v>10.199999999999999</v>
      </c>
      <c r="L626" s="36">
        <f t="shared" si="902"/>
        <v>0</v>
      </c>
      <c r="M626" s="36">
        <f t="shared" si="902"/>
        <v>0</v>
      </c>
      <c r="N626" s="36">
        <f t="shared" si="902"/>
        <v>10.199999999999999</v>
      </c>
      <c r="O626" s="36">
        <f t="shared" si="902"/>
        <v>0</v>
      </c>
      <c r="P626" s="253">
        <f t="shared" si="902"/>
        <v>10.199999999999999</v>
      </c>
      <c r="Q626" s="36">
        <f t="shared" si="902"/>
        <v>10.199999999999999</v>
      </c>
      <c r="R626" s="36">
        <f t="shared" si="902"/>
        <v>0</v>
      </c>
      <c r="S626" s="36">
        <f t="shared" si="902"/>
        <v>10.199999999999999</v>
      </c>
      <c r="T626" s="36">
        <f t="shared" si="902"/>
        <v>0</v>
      </c>
      <c r="U626" s="36">
        <f t="shared" si="902"/>
        <v>10.199999999999999</v>
      </c>
      <c r="V626" s="36">
        <f t="shared" si="902"/>
        <v>0</v>
      </c>
      <c r="W626" s="36">
        <f t="shared" si="902"/>
        <v>10.199999999999999</v>
      </c>
      <c r="X626" s="36">
        <f t="shared" si="902"/>
        <v>10.199999999999999</v>
      </c>
      <c r="Y626" s="36">
        <f t="shared" si="902"/>
        <v>0</v>
      </c>
      <c r="Z626" s="36">
        <f t="shared" si="902"/>
        <v>10.199999999999999</v>
      </c>
      <c r="AA626" s="36">
        <f t="shared" si="902"/>
        <v>0</v>
      </c>
      <c r="AB626" s="36">
        <f t="shared" si="902"/>
        <v>10.199999999999999</v>
      </c>
      <c r="AC626" s="36">
        <f t="shared" si="903"/>
        <v>0</v>
      </c>
      <c r="AD626" s="36">
        <f t="shared" si="903"/>
        <v>10.199999999999999</v>
      </c>
    </row>
    <row r="627" spans="1:30" ht="31.5" outlineLevel="7" x14ac:dyDescent="0.2">
      <c r="A627" s="22" t="s">
        <v>417</v>
      </c>
      <c r="B627" s="22" t="s">
        <v>349</v>
      </c>
      <c r="C627" s="22" t="s">
        <v>23</v>
      </c>
      <c r="D627" s="22"/>
      <c r="E627" s="40" t="s">
        <v>668</v>
      </c>
      <c r="F627" s="36">
        <f t="shared" si="902"/>
        <v>10.199999999999999</v>
      </c>
      <c r="G627" s="36">
        <f t="shared" si="902"/>
        <v>0</v>
      </c>
      <c r="H627" s="36">
        <f t="shared" si="902"/>
        <v>10.199999999999999</v>
      </c>
      <c r="I627" s="36">
        <f t="shared" si="902"/>
        <v>0</v>
      </c>
      <c r="J627" s="36">
        <f t="shared" si="902"/>
        <v>0</v>
      </c>
      <c r="K627" s="36">
        <f t="shared" si="902"/>
        <v>10.199999999999999</v>
      </c>
      <c r="L627" s="36">
        <f t="shared" si="902"/>
        <v>0</v>
      </c>
      <c r="M627" s="36">
        <f t="shared" si="902"/>
        <v>0</v>
      </c>
      <c r="N627" s="36">
        <f t="shared" si="902"/>
        <v>10.199999999999999</v>
      </c>
      <c r="O627" s="36">
        <f t="shared" si="902"/>
        <v>0</v>
      </c>
      <c r="P627" s="253">
        <f t="shared" si="902"/>
        <v>10.199999999999999</v>
      </c>
      <c r="Q627" s="36">
        <f t="shared" si="902"/>
        <v>10.199999999999999</v>
      </c>
      <c r="R627" s="36">
        <f t="shared" si="902"/>
        <v>0</v>
      </c>
      <c r="S627" s="36">
        <f t="shared" si="902"/>
        <v>10.199999999999999</v>
      </c>
      <c r="T627" s="36">
        <f t="shared" si="902"/>
        <v>0</v>
      </c>
      <c r="U627" s="36">
        <f t="shared" si="902"/>
        <v>10.199999999999999</v>
      </c>
      <c r="V627" s="36">
        <f t="shared" si="902"/>
        <v>0</v>
      </c>
      <c r="W627" s="36">
        <f t="shared" si="902"/>
        <v>10.199999999999999</v>
      </c>
      <c r="X627" s="36">
        <f t="shared" si="902"/>
        <v>10.199999999999999</v>
      </c>
      <c r="Y627" s="36">
        <f t="shared" si="902"/>
        <v>0</v>
      </c>
      <c r="Z627" s="36">
        <f t="shared" si="902"/>
        <v>10.199999999999999</v>
      </c>
      <c r="AA627" s="36">
        <f t="shared" si="902"/>
        <v>0</v>
      </c>
      <c r="AB627" s="36">
        <f t="shared" si="902"/>
        <v>10.199999999999999</v>
      </c>
      <c r="AC627" s="36">
        <f t="shared" si="903"/>
        <v>0</v>
      </c>
      <c r="AD627" s="36">
        <f t="shared" si="903"/>
        <v>10.199999999999999</v>
      </c>
    </row>
    <row r="628" spans="1:30" ht="15.75" outlineLevel="7" x14ac:dyDescent="0.2">
      <c r="A628" s="22" t="s">
        <v>417</v>
      </c>
      <c r="B628" s="22" t="s">
        <v>349</v>
      </c>
      <c r="C628" s="22" t="s">
        <v>45</v>
      </c>
      <c r="D628" s="22"/>
      <c r="E628" s="40" t="s">
        <v>678</v>
      </c>
      <c r="F628" s="36">
        <f t="shared" si="902"/>
        <v>10.199999999999999</v>
      </c>
      <c r="G628" s="36">
        <f t="shared" si="902"/>
        <v>0</v>
      </c>
      <c r="H628" s="36">
        <f t="shared" si="902"/>
        <v>10.199999999999999</v>
      </c>
      <c r="I628" s="36">
        <f t="shared" si="902"/>
        <v>0</v>
      </c>
      <c r="J628" s="36">
        <f t="shared" si="902"/>
        <v>0</v>
      </c>
      <c r="K628" s="36">
        <f t="shared" si="902"/>
        <v>10.199999999999999</v>
      </c>
      <c r="L628" s="36">
        <f t="shared" si="902"/>
        <v>0</v>
      </c>
      <c r="M628" s="36">
        <f t="shared" si="902"/>
        <v>0</v>
      </c>
      <c r="N628" s="36">
        <f t="shared" si="902"/>
        <v>10.199999999999999</v>
      </c>
      <c r="O628" s="36">
        <f t="shared" si="902"/>
        <v>0</v>
      </c>
      <c r="P628" s="253">
        <f t="shared" si="902"/>
        <v>10.199999999999999</v>
      </c>
      <c r="Q628" s="36">
        <f t="shared" si="902"/>
        <v>10.199999999999999</v>
      </c>
      <c r="R628" s="36">
        <f t="shared" si="902"/>
        <v>0</v>
      </c>
      <c r="S628" s="36">
        <f t="shared" si="902"/>
        <v>10.199999999999999</v>
      </c>
      <c r="T628" s="36">
        <f t="shared" si="902"/>
        <v>0</v>
      </c>
      <c r="U628" s="36">
        <f t="shared" si="902"/>
        <v>10.199999999999999</v>
      </c>
      <c r="V628" s="36">
        <f t="shared" si="902"/>
        <v>0</v>
      </c>
      <c r="W628" s="36">
        <f t="shared" si="902"/>
        <v>10.199999999999999</v>
      </c>
      <c r="X628" s="36">
        <f t="shared" si="902"/>
        <v>10.199999999999999</v>
      </c>
      <c r="Y628" s="36">
        <f t="shared" si="902"/>
        <v>0</v>
      </c>
      <c r="Z628" s="36">
        <f t="shared" si="902"/>
        <v>10.199999999999999</v>
      </c>
      <c r="AA628" s="36">
        <f t="shared" si="902"/>
        <v>0</v>
      </c>
      <c r="AB628" s="36">
        <f t="shared" si="902"/>
        <v>10.199999999999999</v>
      </c>
      <c r="AC628" s="36">
        <f t="shared" si="903"/>
        <v>0</v>
      </c>
      <c r="AD628" s="36">
        <f t="shared" si="903"/>
        <v>10.199999999999999</v>
      </c>
    </row>
    <row r="629" spans="1:30" ht="31.5" outlineLevel="7" x14ac:dyDescent="0.2">
      <c r="A629" s="22" t="s">
        <v>417</v>
      </c>
      <c r="B629" s="22" t="s">
        <v>349</v>
      </c>
      <c r="C629" s="22" t="s">
        <v>46</v>
      </c>
      <c r="D629" s="22"/>
      <c r="E629" s="40" t="s">
        <v>679</v>
      </c>
      <c r="F629" s="36">
        <f t="shared" si="902"/>
        <v>10.199999999999999</v>
      </c>
      <c r="G629" s="36">
        <f t="shared" si="902"/>
        <v>0</v>
      </c>
      <c r="H629" s="36">
        <f t="shared" si="902"/>
        <v>10.199999999999999</v>
      </c>
      <c r="I629" s="36">
        <f t="shared" si="902"/>
        <v>0</v>
      </c>
      <c r="J629" s="36">
        <f t="shared" si="902"/>
        <v>0</v>
      </c>
      <c r="K629" s="36">
        <f t="shared" si="902"/>
        <v>10.199999999999999</v>
      </c>
      <c r="L629" s="36">
        <f t="shared" si="902"/>
        <v>0</v>
      </c>
      <c r="M629" s="36">
        <f t="shared" si="902"/>
        <v>0</v>
      </c>
      <c r="N629" s="36">
        <f t="shared" si="902"/>
        <v>10.199999999999999</v>
      </c>
      <c r="O629" s="36">
        <f t="shared" si="902"/>
        <v>0</v>
      </c>
      <c r="P629" s="253">
        <f t="shared" si="902"/>
        <v>10.199999999999999</v>
      </c>
      <c r="Q629" s="36">
        <f t="shared" si="902"/>
        <v>10.199999999999999</v>
      </c>
      <c r="R629" s="36">
        <f t="shared" si="902"/>
        <v>0</v>
      </c>
      <c r="S629" s="36">
        <f t="shared" si="902"/>
        <v>10.199999999999999</v>
      </c>
      <c r="T629" s="36">
        <f t="shared" si="902"/>
        <v>0</v>
      </c>
      <c r="U629" s="36">
        <f t="shared" si="902"/>
        <v>10.199999999999999</v>
      </c>
      <c r="V629" s="36">
        <f t="shared" si="902"/>
        <v>0</v>
      </c>
      <c r="W629" s="36">
        <f t="shared" si="902"/>
        <v>10.199999999999999</v>
      </c>
      <c r="X629" s="36">
        <f t="shared" si="902"/>
        <v>10.199999999999999</v>
      </c>
      <c r="Y629" s="36">
        <f t="shared" si="902"/>
        <v>0</v>
      </c>
      <c r="Z629" s="36">
        <f t="shared" si="902"/>
        <v>10.199999999999999</v>
      </c>
      <c r="AA629" s="36">
        <f t="shared" si="902"/>
        <v>0</v>
      </c>
      <c r="AB629" s="36">
        <f t="shared" si="902"/>
        <v>10.199999999999999</v>
      </c>
      <c r="AC629" s="36">
        <f t="shared" si="903"/>
        <v>0</v>
      </c>
      <c r="AD629" s="36">
        <f t="shared" si="903"/>
        <v>10.199999999999999</v>
      </c>
    </row>
    <row r="630" spans="1:30" ht="15.75" outlineLevel="7" x14ac:dyDescent="0.2">
      <c r="A630" s="22" t="s">
        <v>417</v>
      </c>
      <c r="B630" s="22" t="s">
        <v>349</v>
      </c>
      <c r="C630" s="22" t="s">
        <v>47</v>
      </c>
      <c r="D630" s="22"/>
      <c r="E630" s="40" t="s">
        <v>48</v>
      </c>
      <c r="F630" s="36">
        <f t="shared" si="902"/>
        <v>10.199999999999999</v>
      </c>
      <c r="G630" s="36">
        <f t="shared" si="902"/>
        <v>0</v>
      </c>
      <c r="H630" s="36">
        <f t="shared" si="902"/>
        <v>10.199999999999999</v>
      </c>
      <c r="I630" s="36">
        <f t="shared" si="902"/>
        <v>0</v>
      </c>
      <c r="J630" s="36">
        <f t="shared" si="902"/>
        <v>0</v>
      </c>
      <c r="K630" s="36">
        <f t="shared" si="902"/>
        <v>10.199999999999999</v>
      </c>
      <c r="L630" s="36">
        <f t="shared" si="902"/>
        <v>0</v>
      </c>
      <c r="M630" s="36">
        <f t="shared" si="902"/>
        <v>0</v>
      </c>
      <c r="N630" s="36">
        <f t="shared" si="902"/>
        <v>10.199999999999999</v>
      </c>
      <c r="O630" s="36">
        <f t="shared" si="902"/>
        <v>0</v>
      </c>
      <c r="P630" s="253">
        <f t="shared" si="902"/>
        <v>10.199999999999999</v>
      </c>
      <c r="Q630" s="36">
        <f t="shared" si="902"/>
        <v>10.199999999999999</v>
      </c>
      <c r="R630" s="36">
        <f t="shared" si="902"/>
        <v>0</v>
      </c>
      <c r="S630" s="36">
        <f t="shared" si="902"/>
        <v>10.199999999999999</v>
      </c>
      <c r="T630" s="36">
        <f t="shared" si="902"/>
        <v>0</v>
      </c>
      <c r="U630" s="36">
        <f t="shared" si="902"/>
        <v>10.199999999999999</v>
      </c>
      <c r="V630" s="36">
        <f t="shared" si="902"/>
        <v>0</v>
      </c>
      <c r="W630" s="36">
        <f t="shared" si="902"/>
        <v>10.199999999999999</v>
      </c>
      <c r="X630" s="36">
        <f t="shared" si="902"/>
        <v>10.199999999999999</v>
      </c>
      <c r="Y630" s="36">
        <f t="shared" si="902"/>
        <v>0</v>
      </c>
      <c r="Z630" s="36">
        <f t="shared" si="902"/>
        <v>10.199999999999999</v>
      </c>
      <c r="AA630" s="36">
        <f t="shared" si="902"/>
        <v>0</v>
      </c>
      <c r="AB630" s="36">
        <f t="shared" si="902"/>
        <v>10.199999999999999</v>
      </c>
      <c r="AC630" s="36">
        <f t="shared" si="903"/>
        <v>0</v>
      </c>
      <c r="AD630" s="36">
        <f t="shared" si="903"/>
        <v>10.199999999999999</v>
      </c>
    </row>
    <row r="631" spans="1:30" ht="15.75" outlineLevel="7" x14ac:dyDescent="0.2">
      <c r="A631" s="41" t="s">
        <v>417</v>
      </c>
      <c r="B631" s="41" t="s">
        <v>349</v>
      </c>
      <c r="C631" s="41" t="s">
        <v>47</v>
      </c>
      <c r="D631" s="41" t="s">
        <v>6</v>
      </c>
      <c r="E631" s="42" t="s">
        <v>7</v>
      </c>
      <c r="F631" s="32">
        <v>10.199999999999999</v>
      </c>
      <c r="G631" s="32"/>
      <c r="H631" s="32">
        <f>SUM(F631:G631)</f>
        <v>10.199999999999999</v>
      </c>
      <c r="I631" s="32"/>
      <c r="J631" s="32"/>
      <c r="K631" s="32">
        <f>SUM(H631:J631)</f>
        <v>10.199999999999999</v>
      </c>
      <c r="L631" s="32"/>
      <c r="M631" s="32"/>
      <c r="N631" s="32">
        <f>SUM(K631:M631)</f>
        <v>10.199999999999999</v>
      </c>
      <c r="O631" s="32"/>
      <c r="P631" s="252">
        <f>SUM(N631:O631)</f>
        <v>10.199999999999999</v>
      </c>
      <c r="Q631" s="34">
        <v>10.199999999999999</v>
      </c>
      <c r="R631" s="32"/>
      <c r="S631" s="32">
        <f>SUM(Q631:R631)</f>
        <v>10.199999999999999</v>
      </c>
      <c r="T631" s="32"/>
      <c r="U631" s="32">
        <f>SUM(S631:T631)</f>
        <v>10.199999999999999</v>
      </c>
      <c r="V631" s="32"/>
      <c r="W631" s="32">
        <f>SUM(U631:V631)</f>
        <v>10.199999999999999</v>
      </c>
      <c r="X631" s="34">
        <v>10.199999999999999</v>
      </c>
      <c r="Y631" s="32"/>
      <c r="Z631" s="32">
        <f>SUM(X631:Y631)</f>
        <v>10.199999999999999</v>
      </c>
      <c r="AA631" s="32"/>
      <c r="AB631" s="32">
        <f>SUM(Z631:AA631)</f>
        <v>10.199999999999999</v>
      </c>
      <c r="AC631" s="32"/>
      <c r="AD631" s="32">
        <f>SUM(AB631:AC631)</f>
        <v>10.199999999999999</v>
      </c>
    </row>
    <row r="632" spans="1:30" ht="15.75" outlineLevel="7" x14ac:dyDescent="0.2">
      <c r="A632" s="22" t="s">
        <v>417</v>
      </c>
      <c r="B632" s="22" t="s">
        <v>402</v>
      </c>
      <c r="C632" s="41"/>
      <c r="D632" s="41"/>
      <c r="E632" s="85" t="s">
        <v>403</v>
      </c>
      <c r="F632" s="36">
        <f t="shared" ref="F632:AC637" si="904">F633</f>
        <v>3000</v>
      </c>
      <c r="G632" s="36">
        <f t="shared" si="904"/>
        <v>0</v>
      </c>
      <c r="H632" s="36">
        <f t="shared" si="904"/>
        <v>3000</v>
      </c>
      <c r="I632" s="36">
        <f t="shared" si="904"/>
        <v>0</v>
      </c>
      <c r="J632" s="36">
        <f t="shared" si="904"/>
        <v>7000</v>
      </c>
      <c r="K632" s="36">
        <f t="shared" si="904"/>
        <v>10000</v>
      </c>
      <c r="L632" s="36">
        <f t="shared" si="904"/>
        <v>0</v>
      </c>
      <c r="M632" s="36">
        <f t="shared" si="904"/>
        <v>0</v>
      </c>
      <c r="N632" s="36">
        <f t="shared" si="904"/>
        <v>10000</v>
      </c>
      <c r="O632" s="36">
        <f t="shared" si="904"/>
        <v>0</v>
      </c>
      <c r="P632" s="253">
        <f t="shared" si="904"/>
        <v>10000</v>
      </c>
      <c r="Q632" s="36">
        <f t="shared" si="904"/>
        <v>2000</v>
      </c>
      <c r="R632" s="36">
        <f t="shared" si="904"/>
        <v>0</v>
      </c>
      <c r="S632" s="36">
        <f t="shared" si="904"/>
        <v>2000</v>
      </c>
      <c r="T632" s="36">
        <f t="shared" si="904"/>
        <v>0</v>
      </c>
      <c r="U632" s="36">
        <f t="shared" si="904"/>
        <v>2000</v>
      </c>
      <c r="V632" s="36">
        <f t="shared" si="904"/>
        <v>0</v>
      </c>
      <c r="W632" s="36">
        <f t="shared" si="904"/>
        <v>2000</v>
      </c>
      <c r="X632" s="36">
        <f t="shared" si="904"/>
        <v>2000</v>
      </c>
      <c r="Y632" s="36">
        <f t="shared" si="904"/>
        <v>0</v>
      </c>
      <c r="Z632" s="36">
        <f t="shared" si="904"/>
        <v>2000</v>
      </c>
      <c r="AA632" s="36">
        <f t="shared" si="904"/>
        <v>0</v>
      </c>
      <c r="AB632" s="36">
        <f t="shared" si="904"/>
        <v>2000</v>
      </c>
      <c r="AC632" s="36">
        <f t="shared" si="904"/>
        <v>0</v>
      </c>
      <c r="AD632" s="36">
        <f t="shared" ref="AC632:AD637" si="905">AD633</f>
        <v>2000</v>
      </c>
    </row>
    <row r="633" spans="1:30" ht="15.75" outlineLevel="7" x14ac:dyDescent="0.2">
      <c r="A633" s="22" t="s">
        <v>417</v>
      </c>
      <c r="B633" s="22" t="s">
        <v>406</v>
      </c>
      <c r="C633" s="22"/>
      <c r="D633" s="22"/>
      <c r="E633" s="40" t="s">
        <v>407</v>
      </c>
      <c r="F633" s="36">
        <f t="shared" si="904"/>
        <v>3000</v>
      </c>
      <c r="G633" s="36">
        <f t="shared" si="904"/>
        <v>0</v>
      </c>
      <c r="H633" s="36">
        <f t="shared" si="904"/>
        <v>3000</v>
      </c>
      <c r="I633" s="36">
        <f t="shared" si="904"/>
        <v>0</v>
      </c>
      <c r="J633" s="36">
        <f t="shared" si="904"/>
        <v>7000</v>
      </c>
      <c r="K633" s="36">
        <f t="shared" si="904"/>
        <v>10000</v>
      </c>
      <c r="L633" s="36">
        <f t="shared" si="904"/>
        <v>0</v>
      </c>
      <c r="M633" s="36">
        <f t="shared" si="904"/>
        <v>0</v>
      </c>
      <c r="N633" s="36">
        <f t="shared" si="904"/>
        <v>10000</v>
      </c>
      <c r="O633" s="36">
        <f t="shared" si="904"/>
        <v>0</v>
      </c>
      <c r="P633" s="253">
        <f t="shared" si="904"/>
        <v>10000</v>
      </c>
      <c r="Q633" s="36">
        <f t="shared" si="904"/>
        <v>2000</v>
      </c>
      <c r="R633" s="36">
        <f t="shared" si="904"/>
        <v>0</v>
      </c>
      <c r="S633" s="36">
        <f t="shared" si="904"/>
        <v>2000</v>
      </c>
      <c r="T633" s="36">
        <f t="shared" si="904"/>
        <v>0</v>
      </c>
      <c r="U633" s="36">
        <f t="shared" si="904"/>
        <v>2000</v>
      </c>
      <c r="V633" s="36">
        <f t="shared" si="904"/>
        <v>0</v>
      </c>
      <c r="W633" s="36">
        <f t="shared" si="904"/>
        <v>2000</v>
      </c>
      <c r="X633" s="36">
        <f t="shared" si="904"/>
        <v>2000</v>
      </c>
      <c r="Y633" s="36">
        <f t="shared" si="904"/>
        <v>0</v>
      </c>
      <c r="Z633" s="36">
        <f t="shared" si="904"/>
        <v>2000</v>
      </c>
      <c r="AA633" s="36">
        <f t="shared" si="904"/>
        <v>0</v>
      </c>
      <c r="AB633" s="36">
        <f t="shared" si="904"/>
        <v>2000</v>
      </c>
      <c r="AC633" s="36">
        <f t="shared" si="905"/>
        <v>0</v>
      </c>
      <c r="AD633" s="36">
        <f t="shared" si="905"/>
        <v>2000</v>
      </c>
    </row>
    <row r="634" spans="1:30" ht="31.5" outlineLevel="2" x14ac:dyDescent="0.2">
      <c r="A634" s="22" t="s">
        <v>417</v>
      </c>
      <c r="B634" s="22" t="s">
        <v>406</v>
      </c>
      <c r="C634" s="22" t="s">
        <v>21</v>
      </c>
      <c r="D634" s="22"/>
      <c r="E634" s="40" t="s">
        <v>676</v>
      </c>
      <c r="F634" s="36">
        <f t="shared" si="904"/>
        <v>3000</v>
      </c>
      <c r="G634" s="36">
        <f t="shared" si="904"/>
        <v>0</v>
      </c>
      <c r="H634" s="36">
        <f t="shared" si="904"/>
        <v>3000</v>
      </c>
      <c r="I634" s="36">
        <f t="shared" si="904"/>
        <v>0</v>
      </c>
      <c r="J634" s="36">
        <f t="shared" si="904"/>
        <v>7000</v>
      </c>
      <c r="K634" s="36">
        <f t="shared" si="904"/>
        <v>10000</v>
      </c>
      <c r="L634" s="36">
        <f t="shared" si="904"/>
        <v>0</v>
      </c>
      <c r="M634" s="36">
        <f t="shared" si="904"/>
        <v>0</v>
      </c>
      <c r="N634" s="36">
        <f t="shared" si="904"/>
        <v>10000</v>
      </c>
      <c r="O634" s="36">
        <f t="shared" si="904"/>
        <v>0</v>
      </c>
      <c r="P634" s="253">
        <f t="shared" si="904"/>
        <v>10000</v>
      </c>
      <c r="Q634" s="36">
        <f t="shared" si="904"/>
        <v>2000</v>
      </c>
      <c r="R634" s="36">
        <f t="shared" si="904"/>
        <v>0</v>
      </c>
      <c r="S634" s="36">
        <f t="shared" si="904"/>
        <v>2000</v>
      </c>
      <c r="T634" s="36">
        <f t="shared" si="904"/>
        <v>0</v>
      </c>
      <c r="U634" s="36">
        <f t="shared" si="904"/>
        <v>2000</v>
      </c>
      <c r="V634" s="36">
        <f t="shared" si="904"/>
        <v>0</v>
      </c>
      <c r="W634" s="36">
        <f t="shared" si="904"/>
        <v>2000</v>
      </c>
      <c r="X634" s="36">
        <f t="shared" si="904"/>
        <v>2000</v>
      </c>
      <c r="Y634" s="36">
        <f t="shared" si="904"/>
        <v>0</v>
      </c>
      <c r="Z634" s="36">
        <f t="shared" si="904"/>
        <v>2000</v>
      </c>
      <c r="AA634" s="36">
        <f t="shared" si="904"/>
        <v>0</v>
      </c>
      <c r="AB634" s="36">
        <f t="shared" si="904"/>
        <v>2000</v>
      </c>
      <c r="AC634" s="36">
        <f t="shared" si="905"/>
        <v>0</v>
      </c>
      <c r="AD634" s="36">
        <f t="shared" si="905"/>
        <v>2000</v>
      </c>
    </row>
    <row r="635" spans="1:30" ht="31.5" outlineLevel="3" x14ac:dyDescent="0.2">
      <c r="A635" s="22" t="s">
        <v>417</v>
      </c>
      <c r="B635" s="22" t="s">
        <v>406</v>
      </c>
      <c r="C635" s="22" t="s">
        <v>22</v>
      </c>
      <c r="D635" s="22"/>
      <c r="E635" s="40" t="s">
        <v>677</v>
      </c>
      <c r="F635" s="36">
        <f t="shared" si="904"/>
        <v>3000</v>
      </c>
      <c r="G635" s="36">
        <f t="shared" si="904"/>
        <v>0</v>
      </c>
      <c r="H635" s="36">
        <f t="shared" si="904"/>
        <v>3000</v>
      </c>
      <c r="I635" s="36">
        <f t="shared" si="904"/>
        <v>0</v>
      </c>
      <c r="J635" s="36">
        <f t="shared" si="904"/>
        <v>7000</v>
      </c>
      <c r="K635" s="36">
        <f t="shared" si="904"/>
        <v>10000</v>
      </c>
      <c r="L635" s="36">
        <f t="shared" si="904"/>
        <v>0</v>
      </c>
      <c r="M635" s="36">
        <f t="shared" si="904"/>
        <v>0</v>
      </c>
      <c r="N635" s="36">
        <f t="shared" si="904"/>
        <v>10000</v>
      </c>
      <c r="O635" s="36">
        <f t="shared" si="904"/>
        <v>0</v>
      </c>
      <c r="P635" s="253">
        <f t="shared" si="904"/>
        <v>10000</v>
      </c>
      <c r="Q635" s="36">
        <f t="shared" si="904"/>
        <v>2000</v>
      </c>
      <c r="R635" s="36">
        <f t="shared" si="904"/>
        <v>0</v>
      </c>
      <c r="S635" s="36">
        <f t="shared" si="904"/>
        <v>2000</v>
      </c>
      <c r="T635" s="36">
        <f t="shared" si="904"/>
        <v>0</v>
      </c>
      <c r="U635" s="36">
        <f t="shared" si="904"/>
        <v>2000</v>
      </c>
      <c r="V635" s="36">
        <f t="shared" si="904"/>
        <v>0</v>
      </c>
      <c r="W635" s="36">
        <f t="shared" si="904"/>
        <v>2000</v>
      </c>
      <c r="X635" s="36">
        <f t="shared" si="904"/>
        <v>2000</v>
      </c>
      <c r="Y635" s="36">
        <f t="shared" si="904"/>
        <v>0</v>
      </c>
      <c r="Z635" s="36">
        <f t="shared" si="904"/>
        <v>2000</v>
      </c>
      <c r="AA635" s="36">
        <f t="shared" si="904"/>
        <v>0</v>
      </c>
      <c r="AB635" s="36">
        <f t="shared" si="904"/>
        <v>2000</v>
      </c>
      <c r="AC635" s="36">
        <f t="shared" si="905"/>
        <v>0</v>
      </c>
      <c r="AD635" s="36">
        <f t="shared" si="905"/>
        <v>2000</v>
      </c>
    </row>
    <row r="636" spans="1:30" ht="15.75" outlineLevel="4" x14ac:dyDescent="0.2">
      <c r="A636" s="22" t="s">
        <v>417</v>
      </c>
      <c r="B636" s="22" t="s">
        <v>406</v>
      </c>
      <c r="C636" s="22" t="s">
        <v>177</v>
      </c>
      <c r="D636" s="22"/>
      <c r="E636" s="40" t="s">
        <v>178</v>
      </c>
      <c r="F636" s="36">
        <f t="shared" si="904"/>
        <v>3000</v>
      </c>
      <c r="G636" s="36">
        <f t="shared" si="904"/>
        <v>0</v>
      </c>
      <c r="H636" s="36">
        <f t="shared" si="904"/>
        <v>3000</v>
      </c>
      <c r="I636" s="36">
        <f t="shared" si="904"/>
        <v>0</v>
      </c>
      <c r="J636" s="36">
        <f t="shared" si="904"/>
        <v>7000</v>
      </c>
      <c r="K636" s="36">
        <f t="shared" si="904"/>
        <v>10000</v>
      </c>
      <c r="L636" s="36">
        <f t="shared" si="904"/>
        <v>0</v>
      </c>
      <c r="M636" s="36">
        <f t="shared" si="904"/>
        <v>0</v>
      </c>
      <c r="N636" s="36">
        <f t="shared" si="904"/>
        <v>10000</v>
      </c>
      <c r="O636" s="36">
        <f t="shared" si="904"/>
        <v>0</v>
      </c>
      <c r="P636" s="253">
        <f t="shared" si="904"/>
        <v>10000</v>
      </c>
      <c r="Q636" s="36">
        <f t="shared" si="904"/>
        <v>2000</v>
      </c>
      <c r="R636" s="36">
        <f t="shared" si="904"/>
        <v>0</v>
      </c>
      <c r="S636" s="36">
        <f t="shared" si="904"/>
        <v>2000</v>
      </c>
      <c r="T636" s="36">
        <f t="shared" si="904"/>
        <v>0</v>
      </c>
      <c r="U636" s="36">
        <f t="shared" si="904"/>
        <v>2000</v>
      </c>
      <c r="V636" s="36">
        <f t="shared" si="904"/>
        <v>0</v>
      </c>
      <c r="W636" s="36">
        <f t="shared" si="904"/>
        <v>2000</v>
      </c>
      <c r="X636" s="36">
        <f t="shared" si="904"/>
        <v>2000</v>
      </c>
      <c r="Y636" s="36">
        <f t="shared" si="904"/>
        <v>0</v>
      </c>
      <c r="Z636" s="36">
        <f t="shared" si="904"/>
        <v>2000</v>
      </c>
      <c r="AA636" s="36">
        <f t="shared" si="904"/>
        <v>0</v>
      </c>
      <c r="AB636" s="36">
        <f t="shared" si="904"/>
        <v>2000</v>
      </c>
      <c r="AC636" s="36">
        <f t="shared" si="905"/>
        <v>0</v>
      </c>
      <c r="AD636" s="36">
        <f t="shared" si="905"/>
        <v>2000</v>
      </c>
    </row>
    <row r="637" spans="1:30" ht="31.5" outlineLevel="5" x14ac:dyDescent="0.2">
      <c r="A637" s="22" t="s">
        <v>417</v>
      </c>
      <c r="B637" s="22" t="s">
        <v>406</v>
      </c>
      <c r="C637" s="22" t="s">
        <v>322</v>
      </c>
      <c r="D637" s="22"/>
      <c r="E637" s="40" t="s">
        <v>701</v>
      </c>
      <c r="F637" s="36">
        <f t="shared" si="904"/>
        <v>3000</v>
      </c>
      <c r="G637" s="36">
        <f t="shared" si="904"/>
        <v>0</v>
      </c>
      <c r="H637" s="36">
        <f t="shared" si="904"/>
        <v>3000</v>
      </c>
      <c r="I637" s="36">
        <f t="shared" si="904"/>
        <v>0</v>
      </c>
      <c r="J637" s="36">
        <f t="shared" si="904"/>
        <v>7000</v>
      </c>
      <c r="K637" s="36">
        <f t="shared" si="904"/>
        <v>10000</v>
      </c>
      <c r="L637" s="36">
        <f t="shared" si="904"/>
        <v>0</v>
      </c>
      <c r="M637" s="36">
        <f t="shared" si="904"/>
        <v>0</v>
      </c>
      <c r="N637" s="36">
        <f t="shared" si="904"/>
        <v>10000</v>
      </c>
      <c r="O637" s="36">
        <f t="shared" si="904"/>
        <v>0</v>
      </c>
      <c r="P637" s="253">
        <f t="shared" si="904"/>
        <v>10000</v>
      </c>
      <c r="Q637" s="36">
        <f t="shared" si="904"/>
        <v>2000</v>
      </c>
      <c r="R637" s="36">
        <f t="shared" si="904"/>
        <v>0</v>
      </c>
      <c r="S637" s="36">
        <f t="shared" si="904"/>
        <v>2000</v>
      </c>
      <c r="T637" s="36">
        <f t="shared" si="904"/>
        <v>0</v>
      </c>
      <c r="U637" s="36">
        <f t="shared" si="904"/>
        <v>2000</v>
      </c>
      <c r="V637" s="36">
        <f t="shared" si="904"/>
        <v>0</v>
      </c>
      <c r="W637" s="36">
        <f t="shared" si="904"/>
        <v>2000</v>
      </c>
      <c r="X637" s="36">
        <f t="shared" si="904"/>
        <v>2000</v>
      </c>
      <c r="Y637" s="36">
        <f t="shared" si="904"/>
        <v>0</v>
      </c>
      <c r="Z637" s="36">
        <f t="shared" si="904"/>
        <v>2000</v>
      </c>
      <c r="AA637" s="36">
        <f t="shared" si="904"/>
        <v>0</v>
      </c>
      <c r="AB637" s="36">
        <f t="shared" si="904"/>
        <v>2000</v>
      </c>
      <c r="AC637" s="36">
        <f t="shared" si="905"/>
        <v>0</v>
      </c>
      <c r="AD637" s="36">
        <f t="shared" si="905"/>
        <v>2000</v>
      </c>
    </row>
    <row r="638" spans="1:30" ht="15.75" outlineLevel="7" x14ac:dyDescent="0.2">
      <c r="A638" s="41" t="s">
        <v>417</v>
      </c>
      <c r="B638" s="41" t="s">
        <v>406</v>
      </c>
      <c r="C638" s="41" t="s">
        <v>322</v>
      </c>
      <c r="D638" s="41" t="s">
        <v>18</v>
      </c>
      <c r="E638" s="42" t="s">
        <v>19</v>
      </c>
      <c r="F638" s="32">
        <v>3000</v>
      </c>
      <c r="G638" s="32"/>
      <c r="H638" s="32">
        <f>SUM(F638:G638)</f>
        <v>3000</v>
      </c>
      <c r="I638" s="32"/>
      <c r="J638" s="32">
        <v>7000</v>
      </c>
      <c r="K638" s="32">
        <f>SUM(H638:J638)</f>
        <v>10000</v>
      </c>
      <c r="L638" s="32"/>
      <c r="M638" s="32"/>
      <c r="N638" s="32">
        <f>SUM(K638:M638)</f>
        <v>10000</v>
      </c>
      <c r="O638" s="32"/>
      <c r="P638" s="252">
        <f>SUM(N638:O638)</f>
        <v>10000</v>
      </c>
      <c r="Q638" s="34">
        <v>2000</v>
      </c>
      <c r="R638" s="32"/>
      <c r="S638" s="32">
        <f>SUM(Q638:R638)</f>
        <v>2000</v>
      </c>
      <c r="T638" s="32"/>
      <c r="U638" s="32">
        <f>SUM(S638:T638)</f>
        <v>2000</v>
      </c>
      <c r="V638" s="32"/>
      <c r="W638" s="32">
        <f>SUM(U638:V638)</f>
        <v>2000</v>
      </c>
      <c r="X638" s="34">
        <v>2000</v>
      </c>
      <c r="Y638" s="32"/>
      <c r="Z638" s="32">
        <f>SUM(X638:Y638)</f>
        <v>2000</v>
      </c>
      <c r="AA638" s="32"/>
      <c r="AB638" s="32">
        <f>SUM(Z638:AA638)</f>
        <v>2000</v>
      </c>
      <c r="AC638" s="32"/>
      <c r="AD638" s="32">
        <f>SUM(AB638:AC638)</f>
        <v>2000</v>
      </c>
    </row>
    <row r="639" spans="1:30" ht="15.75" outlineLevel="7" x14ac:dyDescent="0.2">
      <c r="A639" s="41"/>
      <c r="B639" s="41"/>
      <c r="C639" s="41"/>
      <c r="D639" s="41"/>
      <c r="E639" s="4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25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1:30" ht="15.75" x14ac:dyDescent="0.2">
      <c r="A640" s="22" t="s">
        <v>418</v>
      </c>
      <c r="B640" s="22"/>
      <c r="C640" s="22"/>
      <c r="D640" s="22"/>
      <c r="E640" s="40" t="s">
        <v>702</v>
      </c>
      <c r="F640" s="36">
        <f t="shared" ref="F640:AB640" si="906">F641+F649+F773+F800</f>
        <v>2085180.3</v>
      </c>
      <c r="G640" s="36">
        <f t="shared" si="906"/>
        <v>-3707.18</v>
      </c>
      <c r="H640" s="36">
        <f t="shared" si="906"/>
        <v>2081473.1199999999</v>
      </c>
      <c r="I640" s="36">
        <f t="shared" si="906"/>
        <v>1205</v>
      </c>
      <c r="J640" s="36">
        <f t="shared" si="906"/>
        <v>0</v>
      </c>
      <c r="K640" s="36">
        <f t="shared" si="906"/>
        <v>2082678.1199999999</v>
      </c>
      <c r="L640" s="36">
        <f t="shared" si="906"/>
        <v>43194.810710000005</v>
      </c>
      <c r="M640" s="36">
        <f t="shared" si="906"/>
        <v>5351.4466400000001</v>
      </c>
      <c r="N640" s="36">
        <f t="shared" si="906"/>
        <v>2131224.3773499997</v>
      </c>
      <c r="O640" s="36">
        <f t="shared" ref="O640:P640" si="907">O641+O649+O773+O800</f>
        <v>6586.3095899999998</v>
      </c>
      <c r="P640" s="253">
        <f t="shared" si="907"/>
        <v>2137810.6869399999</v>
      </c>
      <c r="Q640" s="36">
        <f t="shared" si="906"/>
        <v>2034364.6</v>
      </c>
      <c r="R640" s="36">
        <f t="shared" si="906"/>
        <v>0</v>
      </c>
      <c r="S640" s="36">
        <f t="shared" si="906"/>
        <v>2034364.6</v>
      </c>
      <c r="T640" s="36">
        <f t="shared" si="906"/>
        <v>0</v>
      </c>
      <c r="U640" s="36">
        <f t="shared" si="906"/>
        <v>2034364.6</v>
      </c>
      <c r="V640" s="36">
        <f t="shared" ref="V640:W640" si="908">V641+V649+V773+V800</f>
        <v>0</v>
      </c>
      <c r="W640" s="36">
        <f t="shared" si="908"/>
        <v>2034364.6</v>
      </c>
      <c r="X640" s="36">
        <f t="shared" si="906"/>
        <v>2021973.9</v>
      </c>
      <c r="Y640" s="36">
        <f t="shared" si="906"/>
        <v>0</v>
      </c>
      <c r="Z640" s="36">
        <f t="shared" si="906"/>
        <v>2021973.9</v>
      </c>
      <c r="AA640" s="36">
        <f t="shared" si="906"/>
        <v>0</v>
      </c>
      <c r="AB640" s="36">
        <f t="shared" si="906"/>
        <v>2021973.9</v>
      </c>
      <c r="AC640" s="36">
        <f t="shared" ref="AC640:AD640" si="909">AC641+AC649+AC773+AC800</f>
        <v>0</v>
      </c>
      <c r="AD640" s="36">
        <f t="shared" si="909"/>
        <v>2021973.9</v>
      </c>
    </row>
    <row r="641" spans="1:30" ht="15.75" x14ac:dyDescent="0.2">
      <c r="A641" s="22" t="s">
        <v>418</v>
      </c>
      <c r="B641" s="22" t="s">
        <v>341</v>
      </c>
      <c r="C641" s="22"/>
      <c r="D641" s="22"/>
      <c r="E641" s="85" t="s">
        <v>342</v>
      </c>
      <c r="F641" s="36">
        <f t="shared" ref="F641:AC645" si="910">F642</f>
        <v>40.6</v>
      </c>
      <c r="G641" s="36">
        <f t="shared" si="910"/>
        <v>0</v>
      </c>
      <c r="H641" s="36">
        <f t="shared" si="910"/>
        <v>40.6</v>
      </c>
      <c r="I641" s="36">
        <f t="shared" si="910"/>
        <v>0</v>
      </c>
      <c r="J641" s="36">
        <f t="shared" si="910"/>
        <v>0</v>
      </c>
      <c r="K641" s="36">
        <f t="shared" si="910"/>
        <v>40.6</v>
      </c>
      <c r="L641" s="36">
        <f t="shared" si="910"/>
        <v>0</v>
      </c>
      <c r="M641" s="36">
        <f t="shared" si="910"/>
        <v>0</v>
      </c>
      <c r="N641" s="36">
        <f t="shared" si="910"/>
        <v>40.6</v>
      </c>
      <c r="O641" s="36">
        <f t="shared" si="910"/>
        <v>0</v>
      </c>
      <c r="P641" s="253">
        <f t="shared" si="910"/>
        <v>40.6</v>
      </c>
      <c r="Q641" s="36">
        <f t="shared" si="910"/>
        <v>40.6</v>
      </c>
      <c r="R641" s="36">
        <f t="shared" si="910"/>
        <v>0</v>
      </c>
      <c r="S641" s="36">
        <f t="shared" si="910"/>
        <v>40.6</v>
      </c>
      <c r="T641" s="36">
        <f t="shared" si="910"/>
        <v>0</v>
      </c>
      <c r="U641" s="36">
        <f t="shared" si="910"/>
        <v>40.6</v>
      </c>
      <c r="V641" s="36">
        <f t="shared" si="910"/>
        <v>0</v>
      </c>
      <c r="W641" s="36">
        <f t="shared" si="910"/>
        <v>40.6</v>
      </c>
      <c r="X641" s="36">
        <f t="shared" si="910"/>
        <v>40.6</v>
      </c>
      <c r="Y641" s="36">
        <f t="shared" si="910"/>
        <v>0</v>
      </c>
      <c r="Z641" s="36">
        <f t="shared" si="910"/>
        <v>40.6</v>
      </c>
      <c r="AA641" s="36">
        <f t="shared" si="910"/>
        <v>0</v>
      </c>
      <c r="AB641" s="36">
        <f t="shared" si="910"/>
        <v>40.6</v>
      </c>
      <c r="AC641" s="36">
        <f t="shared" si="910"/>
        <v>0</v>
      </c>
      <c r="AD641" s="36">
        <f t="shared" ref="AC641:AD645" si="911">AD642</f>
        <v>40.6</v>
      </c>
    </row>
    <row r="642" spans="1:30" ht="15.75" outlineLevel="1" x14ac:dyDescent="0.2">
      <c r="A642" s="22" t="s">
        <v>418</v>
      </c>
      <c r="B642" s="22" t="s">
        <v>345</v>
      </c>
      <c r="C642" s="22"/>
      <c r="D642" s="22"/>
      <c r="E642" s="40" t="s">
        <v>346</v>
      </c>
      <c r="F642" s="36">
        <f t="shared" si="910"/>
        <v>40.6</v>
      </c>
      <c r="G642" s="36">
        <f t="shared" si="910"/>
        <v>0</v>
      </c>
      <c r="H642" s="36">
        <f t="shared" si="910"/>
        <v>40.6</v>
      </c>
      <c r="I642" s="36">
        <f t="shared" si="910"/>
        <v>0</v>
      </c>
      <c r="J642" s="36">
        <f t="shared" si="910"/>
        <v>0</v>
      </c>
      <c r="K642" s="36">
        <f t="shared" si="910"/>
        <v>40.6</v>
      </c>
      <c r="L642" s="36">
        <f t="shared" si="910"/>
        <v>0</v>
      </c>
      <c r="M642" s="36">
        <f t="shared" si="910"/>
        <v>0</v>
      </c>
      <c r="N642" s="36">
        <f t="shared" si="910"/>
        <v>40.6</v>
      </c>
      <c r="O642" s="36">
        <f t="shared" si="910"/>
        <v>0</v>
      </c>
      <c r="P642" s="253">
        <f t="shared" si="910"/>
        <v>40.6</v>
      </c>
      <c r="Q642" s="36">
        <f t="shared" si="910"/>
        <v>40.6</v>
      </c>
      <c r="R642" s="36">
        <f t="shared" si="910"/>
        <v>0</v>
      </c>
      <c r="S642" s="36">
        <f t="shared" si="910"/>
        <v>40.6</v>
      </c>
      <c r="T642" s="36">
        <f t="shared" si="910"/>
        <v>0</v>
      </c>
      <c r="U642" s="36">
        <f t="shared" si="910"/>
        <v>40.6</v>
      </c>
      <c r="V642" s="36">
        <f t="shared" si="910"/>
        <v>0</v>
      </c>
      <c r="W642" s="36">
        <f t="shared" si="910"/>
        <v>40.6</v>
      </c>
      <c r="X642" s="36">
        <f t="shared" si="910"/>
        <v>40.6</v>
      </c>
      <c r="Y642" s="36">
        <f t="shared" si="910"/>
        <v>0</v>
      </c>
      <c r="Z642" s="36">
        <f t="shared" si="910"/>
        <v>40.6</v>
      </c>
      <c r="AA642" s="36">
        <f t="shared" si="910"/>
        <v>0</v>
      </c>
      <c r="AB642" s="36">
        <f t="shared" si="910"/>
        <v>40.6</v>
      </c>
      <c r="AC642" s="36">
        <f t="shared" si="911"/>
        <v>0</v>
      </c>
      <c r="AD642" s="36">
        <f t="shared" si="911"/>
        <v>40.6</v>
      </c>
    </row>
    <row r="643" spans="1:30" ht="31.5" outlineLevel="2" x14ac:dyDescent="0.2">
      <c r="A643" s="22" t="s">
        <v>418</v>
      </c>
      <c r="B643" s="22" t="s">
        <v>345</v>
      </c>
      <c r="C643" s="22" t="s">
        <v>23</v>
      </c>
      <c r="D643" s="22"/>
      <c r="E643" s="40" t="s">
        <v>668</v>
      </c>
      <c r="F643" s="36">
        <f t="shared" si="910"/>
        <v>40.6</v>
      </c>
      <c r="G643" s="36">
        <f t="shared" si="910"/>
        <v>0</v>
      </c>
      <c r="H643" s="36">
        <f t="shared" si="910"/>
        <v>40.6</v>
      </c>
      <c r="I643" s="36">
        <f t="shared" si="910"/>
        <v>0</v>
      </c>
      <c r="J643" s="36">
        <f t="shared" si="910"/>
        <v>0</v>
      </c>
      <c r="K643" s="36">
        <f t="shared" si="910"/>
        <v>40.6</v>
      </c>
      <c r="L643" s="36">
        <f t="shared" si="910"/>
        <v>0</v>
      </c>
      <c r="M643" s="36">
        <f t="shared" si="910"/>
        <v>0</v>
      </c>
      <c r="N643" s="36">
        <f t="shared" si="910"/>
        <v>40.6</v>
      </c>
      <c r="O643" s="36">
        <f t="shared" si="910"/>
        <v>0</v>
      </c>
      <c r="P643" s="253">
        <f t="shared" si="910"/>
        <v>40.6</v>
      </c>
      <c r="Q643" s="36">
        <f t="shared" si="910"/>
        <v>40.6</v>
      </c>
      <c r="R643" s="36">
        <f t="shared" si="910"/>
        <v>0</v>
      </c>
      <c r="S643" s="36">
        <f t="shared" si="910"/>
        <v>40.6</v>
      </c>
      <c r="T643" s="36">
        <f t="shared" si="910"/>
        <v>0</v>
      </c>
      <c r="U643" s="36">
        <f t="shared" si="910"/>
        <v>40.6</v>
      </c>
      <c r="V643" s="36">
        <f t="shared" si="910"/>
        <v>0</v>
      </c>
      <c r="W643" s="36">
        <f t="shared" si="910"/>
        <v>40.6</v>
      </c>
      <c r="X643" s="36">
        <f t="shared" si="910"/>
        <v>40.6</v>
      </c>
      <c r="Y643" s="36">
        <f t="shared" si="910"/>
        <v>0</v>
      </c>
      <c r="Z643" s="36">
        <f t="shared" si="910"/>
        <v>40.6</v>
      </c>
      <c r="AA643" s="36">
        <f t="shared" si="910"/>
        <v>0</v>
      </c>
      <c r="AB643" s="36">
        <f t="shared" si="910"/>
        <v>40.6</v>
      </c>
      <c r="AC643" s="36">
        <f t="shared" si="911"/>
        <v>0</v>
      </c>
      <c r="AD643" s="36">
        <f t="shared" si="911"/>
        <v>40.6</v>
      </c>
    </row>
    <row r="644" spans="1:30" ht="15.75" outlineLevel="3" x14ac:dyDescent="0.2">
      <c r="A644" s="22" t="s">
        <v>418</v>
      </c>
      <c r="B644" s="22" t="s">
        <v>345</v>
      </c>
      <c r="C644" s="22" t="s">
        <v>45</v>
      </c>
      <c r="D644" s="22"/>
      <c r="E644" s="40" t="s">
        <v>689</v>
      </c>
      <c r="F644" s="36">
        <f t="shared" si="910"/>
        <v>40.6</v>
      </c>
      <c r="G644" s="36">
        <f t="shared" si="910"/>
        <v>0</v>
      </c>
      <c r="H644" s="36">
        <f t="shared" si="910"/>
        <v>40.6</v>
      </c>
      <c r="I644" s="36">
        <f t="shared" si="910"/>
        <v>0</v>
      </c>
      <c r="J644" s="36">
        <f t="shared" si="910"/>
        <v>0</v>
      </c>
      <c r="K644" s="36">
        <f t="shared" si="910"/>
        <v>40.6</v>
      </c>
      <c r="L644" s="36">
        <f t="shared" si="910"/>
        <v>0</v>
      </c>
      <c r="M644" s="36">
        <f t="shared" si="910"/>
        <v>0</v>
      </c>
      <c r="N644" s="36">
        <f t="shared" si="910"/>
        <v>40.6</v>
      </c>
      <c r="O644" s="36">
        <f t="shared" si="910"/>
        <v>0</v>
      </c>
      <c r="P644" s="253">
        <f t="shared" si="910"/>
        <v>40.6</v>
      </c>
      <c r="Q644" s="36">
        <f t="shared" si="910"/>
        <v>40.6</v>
      </c>
      <c r="R644" s="36">
        <f t="shared" si="910"/>
        <v>0</v>
      </c>
      <c r="S644" s="36">
        <f t="shared" si="910"/>
        <v>40.6</v>
      </c>
      <c r="T644" s="36">
        <f t="shared" si="910"/>
        <v>0</v>
      </c>
      <c r="U644" s="36">
        <f t="shared" si="910"/>
        <v>40.6</v>
      </c>
      <c r="V644" s="36">
        <f t="shared" si="910"/>
        <v>0</v>
      </c>
      <c r="W644" s="36">
        <f t="shared" si="910"/>
        <v>40.6</v>
      </c>
      <c r="X644" s="36">
        <f t="shared" si="910"/>
        <v>40.6</v>
      </c>
      <c r="Y644" s="36">
        <f t="shared" si="910"/>
        <v>0</v>
      </c>
      <c r="Z644" s="36">
        <f t="shared" si="910"/>
        <v>40.6</v>
      </c>
      <c r="AA644" s="36">
        <f t="shared" si="910"/>
        <v>0</v>
      </c>
      <c r="AB644" s="36">
        <f t="shared" si="910"/>
        <v>40.6</v>
      </c>
      <c r="AC644" s="36">
        <f t="shared" si="911"/>
        <v>0</v>
      </c>
      <c r="AD644" s="36">
        <f t="shared" si="911"/>
        <v>40.6</v>
      </c>
    </row>
    <row r="645" spans="1:30" ht="31.5" outlineLevel="4" x14ac:dyDescent="0.2">
      <c r="A645" s="22" t="s">
        <v>418</v>
      </c>
      <c r="B645" s="22" t="s">
        <v>345</v>
      </c>
      <c r="C645" s="22" t="s">
        <v>46</v>
      </c>
      <c r="D645" s="22"/>
      <c r="E645" s="40" t="s">
        <v>679</v>
      </c>
      <c r="F645" s="36">
        <f t="shared" si="910"/>
        <v>40.6</v>
      </c>
      <c r="G645" s="36">
        <f t="shared" si="910"/>
        <v>0</v>
      </c>
      <c r="H645" s="36">
        <f t="shared" si="910"/>
        <v>40.6</v>
      </c>
      <c r="I645" s="36">
        <f t="shared" si="910"/>
        <v>0</v>
      </c>
      <c r="J645" s="36">
        <f t="shared" si="910"/>
        <v>0</v>
      </c>
      <c r="K645" s="36">
        <f t="shared" si="910"/>
        <v>40.6</v>
      </c>
      <c r="L645" s="36">
        <f t="shared" si="910"/>
        <v>0</v>
      </c>
      <c r="M645" s="36">
        <f t="shared" si="910"/>
        <v>0</v>
      </c>
      <c r="N645" s="36">
        <f t="shared" si="910"/>
        <v>40.6</v>
      </c>
      <c r="O645" s="36">
        <f t="shared" si="910"/>
        <v>0</v>
      </c>
      <c r="P645" s="253">
        <f t="shared" si="910"/>
        <v>40.6</v>
      </c>
      <c r="Q645" s="36">
        <f t="shared" si="910"/>
        <v>40.6</v>
      </c>
      <c r="R645" s="36">
        <f t="shared" si="910"/>
        <v>0</v>
      </c>
      <c r="S645" s="36">
        <f t="shared" si="910"/>
        <v>40.6</v>
      </c>
      <c r="T645" s="36">
        <f t="shared" si="910"/>
        <v>0</v>
      </c>
      <c r="U645" s="36">
        <f t="shared" si="910"/>
        <v>40.6</v>
      </c>
      <c r="V645" s="36">
        <f t="shared" si="910"/>
        <v>0</v>
      </c>
      <c r="W645" s="36">
        <f t="shared" si="910"/>
        <v>40.6</v>
      </c>
      <c r="X645" s="36">
        <f t="shared" si="910"/>
        <v>40.6</v>
      </c>
      <c r="Y645" s="36">
        <f t="shared" si="910"/>
        <v>0</v>
      </c>
      <c r="Z645" s="36">
        <f t="shared" si="910"/>
        <v>40.6</v>
      </c>
      <c r="AA645" s="36">
        <f t="shared" si="910"/>
        <v>0</v>
      </c>
      <c r="AB645" s="36">
        <f t="shared" si="910"/>
        <v>40.6</v>
      </c>
      <c r="AC645" s="36">
        <f t="shared" si="911"/>
        <v>0</v>
      </c>
      <c r="AD645" s="36">
        <f t="shared" si="911"/>
        <v>40.6</v>
      </c>
    </row>
    <row r="646" spans="1:30" ht="15.75" outlineLevel="5" x14ac:dyDescent="0.2">
      <c r="A646" s="22" t="s">
        <v>418</v>
      </c>
      <c r="B646" s="22" t="s">
        <v>345</v>
      </c>
      <c r="C646" s="22" t="s">
        <v>47</v>
      </c>
      <c r="D646" s="22"/>
      <c r="E646" s="40" t="s">
        <v>48</v>
      </c>
      <c r="F646" s="36">
        <f t="shared" ref="F646:AB646" si="912">F648+F647</f>
        <v>40.6</v>
      </c>
      <c r="G646" s="36">
        <f t="shared" si="912"/>
        <v>0</v>
      </c>
      <c r="H646" s="36">
        <f t="shared" si="912"/>
        <v>40.6</v>
      </c>
      <c r="I646" s="36">
        <f t="shared" si="912"/>
        <v>0</v>
      </c>
      <c r="J646" s="36">
        <f t="shared" si="912"/>
        <v>0</v>
      </c>
      <c r="K646" s="36">
        <f t="shared" si="912"/>
        <v>40.6</v>
      </c>
      <c r="L646" s="36">
        <f t="shared" si="912"/>
        <v>0</v>
      </c>
      <c r="M646" s="36">
        <f t="shared" si="912"/>
        <v>0</v>
      </c>
      <c r="N646" s="36">
        <f t="shared" si="912"/>
        <v>40.6</v>
      </c>
      <c r="O646" s="36">
        <f t="shared" ref="O646:P646" si="913">O648+O647</f>
        <v>0</v>
      </c>
      <c r="P646" s="253">
        <f t="shared" si="913"/>
        <v>40.6</v>
      </c>
      <c r="Q646" s="36">
        <f t="shared" si="912"/>
        <v>40.6</v>
      </c>
      <c r="R646" s="36">
        <f t="shared" si="912"/>
        <v>0</v>
      </c>
      <c r="S646" s="36">
        <f t="shared" si="912"/>
        <v>40.6</v>
      </c>
      <c r="T646" s="36">
        <f t="shared" si="912"/>
        <v>0</v>
      </c>
      <c r="U646" s="36">
        <f t="shared" si="912"/>
        <v>40.6</v>
      </c>
      <c r="V646" s="36">
        <f t="shared" ref="V646:W646" si="914">V648+V647</f>
        <v>0</v>
      </c>
      <c r="W646" s="36">
        <f t="shared" si="914"/>
        <v>40.6</v>
      </c>
      <c r="X646" s="36">
        <f t="shared" si="912"/>
        <v>40.6</v>
      </c>
      <c r="Y646" s="36">
        <f t="shared" si="912"/>
        <v>0</v>
      </c>
      <c r="Z646" s="36">
        <f t="shared" si="912"/>
        <v>40.6</v>
      </c>
      <c r="AA646" s="36">
        <f t="shared" si="912"/>
        <v>0</v>
      </c>
      <c r="AB646" s="36">
        <f t="shared" si="912"/>
        <v>40.6</v>
      </c>
      <c r="AC646" s="36">
        <f t="shared" ref="AC646:AD646" si="915">AC648+AC647</f>
        <v>0</v>
      </c>
      <c r="AD646" s="36">
        <f t="shared" si="915"/>
        <v>40.6</v>
      </c>
    </row>
    <row r="647" spans="1:30" ht="31.5" outlineLevel="5" x14ac:dyDescent="0.2">
      <c r="A647" s="41" t="s">
        <v>418</v>
      </c>
      <c r="B647" s="41" t="s">
        <v>345</v>
      </c>
      <c r="C647" s="41" t="s">
        <v>47</v>
      </c>
      <c r="D647" s="41" t="s">
        <v>3</v>
      </c>
      <c r="E647" s="42" t="s">
        <v>4</v>
      </c>
      <c r="F647" s="32">
        <v>5.2</v>
      </c>
      <c r="G647" s="32"/>
      <c r="H647" s="32">
        <f t="shared" ref="H647:H648" si="916">SUM(F647:G647)</f>
        <v>5.2</v>
      </c>
      <c r="I647" s="32"/>
      <c r="J647" s="32"/>
      <c r="K647" s="32">
        <f t="shared" ref="K647:K648" si="917">SUM(H647:J647)</f>
        <v>5.2</v>
      </c>
      <c r="L647" s="32"/>
      <c r="M647" s="32"/>
      <c r="N647" s="32">
        <f t="shared" ref="N647:N648" si="918">SUM(K647:M647)</f>
        <v>5.2</v>
      </c>
      <c r="O647" s="32"/>
      <c r="P647" s="252">
        <f>SUM(N647:O647)</f>
        <v>5.2</v>
      </c>
      <c r="Q647" s="34">
        <v>5.2</v>
      </c>
      <c r="R647" s="32"/>
      <c r="S647" s="32">
        <f t="shared" ref="S647:S648" si="919">SUM(Q647:R647)</f>
        <v>5.2</v>
      </c>
      <c r="T647" s="32"/>
      <c r="U647" s="32">
        <f t="shared" ref="U647:U648" si="920">SUM(S647:T647)</f>
        <v>5.2</v>
      </c>
      <c r="V647" s="32"/>
      <c r="W647" s="32">
        <f t="shared" ref="W647:W648" si="921">SUM(U647:V647)</f>
        <v>5.2</v>
      </c>
      <c r="X647" s="34">
        <v>5.2</v>
      </c>
      <c r="Y647" s="32"/>
      <c r="Z647" s="32">
        <f t="shared" ref="Z647:Z648" si="922">SUM(X647:Y647)</f>
        <v>5.2</v>
      </c>
      <c r="AA647" s="32"/>
      <c r="AB647" s="32">
        <f t="shared" ref="AB647:AB648" si="923">SUM(Z647:AA647)</f>
        <v>5.2</v>
      </c>
      <c r="AC647" s="32"/>
      <c r="AD647" s="32">
        <f t="shared" ref="AD647:AD648" si="924">SUM(AB647:AC647)</f>
        <v>5.2</v>
      </c>
    </row>
    <row r="648" spans="1:30" ht="15.75" outlineLevel="7" x14ac:dyDescent="0.2">
      <c r="A648" s="41" t="s">
        <v>418</v>
      </c>
      <c r="B648" s="41" t="s">
        <v>345</v>
      </c>
      <c r="C648" s="41" t="s">
        <v>47</v>
      </c>
      <c r="D648" s="41" t="s">
        <v>6</v>
      </c>
      <c r="E648" s="42" t="s">
        <v>7</v>
      </c>
      <c r="F648" s="32">
        <v>35.4</v>
      </c>
      <c r="G648" s="32"/>
      <c r="H648" s="32">
        <f t="shared" si="916"/>
        <v>35.4</v>
      </c>
      <c r="I648" s="32"/>
      <c r="J648" s="32"/>
      <c r="K648" s="32">
        <f t="shared" si="917"/>
        <v>35.4</v>
      </c>
      <c r="L648" s="32"/>
      <c r="M648" s="32"/>
      <c r="N648" s="32">
        <f t="shared" si="918"/>
        <v>35.4</v>
      </c>
      <c r="O648" s="32"/>
      <c r="P648" s="252">
        <f>SUM(N648:O648)</f>
        <v>35.4</v>
      </c>
      <c r="Q648" s="34">
        <v>35.4</v>
      </c>
      <c r="R648" s="32"/>
      <c r="S648" s="32">
        <f t="shared" si="919"/>
        <v>35.4</v>
      </c>
      <c r="T648" s="32"/>
      <c r="U648" s="32">
        <f t="shared" si="920"/>
        <v>35.4</v>
      </c>
      <c r="V648" s="32"/>
      <c r="W648" s="32">
        <f t="shared" si="921"/>
        <v>35.4</v>
      </c>
      <c r="X648" s="34">
        <v>35.4</v>
      </c>
      <c r="Y648" s="32"/>
      <c r="Z648" s="32">
        <f t="shared" si="922"/>
        <v>35.4</v>
      </c>
      <c r="AA648" s="32"/>
      <c r="AB648" s="32">
        <f t="shared" si="923"/>
        <v>35.4</v>
      </c>
      <c r="AC648" s="32"/>
      <c r="AD648" s="32">
        <f t="shared" si="924"/>
        <v>35.4</v>
      </c>
    </row>
    <row r="649" spans="1:30" ht="15.75" outlineLevel="7" x14ac:dyDescent="0.2">
      <c r="A649" s="22" t="s">
        <v>418</v>
      </c>
      <c r="B649" s="22" t="s">
        <v>347</v>
      </c>
      <c r="C649" s="41"/>
      <c r="D649" s="41"/>
      <c r="E649" s="85" t="s">
        <v>348</v>
      </c>
      <c r="F649" s="36">
        <f t="shared" ref="F649:AB649" si="925">F650+F677+F717+F728+F734</f>
        <v>2067074.2</v>
      </c>
      <c r="G649" s="36">
        <f t="shared" si="925"/>
        <v>-3707.18</v>
      </c>
      <c r="H649" s="36">
        <f t="shared" si="925"/>
        <v>2063367.0199999998</v>
      </c>
      <c r="I649" s="36">
        <f t="shared" si="925"/>
        <v>1205</v>
      </c>
      <c r="J649" s="36">
        <f t="shared" si="925"/>
        <v>0</v>
      </c>
      <c r="K649" s="36">
        <f t="shared" si="925"/>
        <v>2064572.0199999998</v>
      </c>
      <c r="L649" s="36">
        <f t="shared" si="925"/>
        <v>43189.810710000005</v>
      </c>
      <c r="M649" s="36">
        <f t="shared" si="925"/>
        <v>5351.4466400000001</v>
      </c>
      <c r="N649" s="36">
        <f t="shared" si="925"/>
        <v>2113113.2773499996</v>
      </c>
      <c r="O649" s="36">
        <f t="shared" ref="O649:P649" si="926">O650+O677+O717+O728+O734</f>
        <v>6586.3095899999998</v>
      </c>
      <c r="P649" s="253">
        <f t="shared" si="926"/>
        <v>2119699.5869399998</v>
      </c>
      <c r="Q649" s="36">
        <f t="shared" si="925"/>
        <v>2016556.9000000001</v>
      </c>
      <c r="R649" s="36">
        <f t="shared" si="925"/>
        <v>0</v>
      </c>
      <c r="S649" s="36">
        <f t="shared" si="925"/>
        <v>2016556.9000000001</v>
      </c>
      <c r="T649" s="36">
        <f t="shared" si="925"/>
        <v>0</v>
      </c>
      <c r="U649" s="36">
        <f t="shared" si="925"/>
        <v>2016556.9000000001</v>
      </c>
      <c r="V649" s="36">
        <f t="shared" ref="V649:W649" si="927">V650+V677+V717+V728+V734</f>
        <v>0</v>
      </c>
      <c r="W649" s="36">
        <f t="shared" si="927"/>
        <v>2016556.9000000001</v>
      </c>
      <c r="X649" s="36">
        <f t="shared" si="925"/>
        <v>2003549.9999999998</v>
      </c>
      <c r="Y649" s="36">
        <f t="shared" si="925"/>
        <v>0</v>
      </c>
      <c r="Z649" s="36">
        <f t="shared" si="925"/>
        <v>2003549.9999999998</v>
      </c>
      <c r="AA649" s="36">
        <f t="shared" si="925"/>
        <v>0</v>
      </c>
      <c r="AB649" s="36">
        <f t="shared" si="925"/>
        <v>2003549.9999999998</v>
      </c>
      <c r="AC649" s="36">
        <f t="shared" ref="AC649:AD649" si="928">AC650+AC677+AC717+AC728+AC734</f>
        <v>0</v>
      </c>
      <c r="AD649" s="36">
        <f t="shared" si="928"/>
        <v>2003549.9999999998</v>
      </c>
    </row>
    <row r="650" spans="1:30" ht="15.75" outlineLevel="1" x14ac:dyDescent="0.2">
      <c r="A650" s="22" t="s">
        <v>418</v>
      </c>
      <c r="B650" s="22" t="s">
        <v>419</v>
      </c>
      <c r="C650" s="22"/>
      <c r="D650" s="22"/>
      <c r="E650" s="40" t="s">
        <v>420</v>
      </c>
      <c r="F650" s="36">
        <f>F651+F672</f>
        <v>753372</v>
      </c>
      <c r="G650" s="36">
        <f t="shared" ref="G650:N650" si="929">G651+G672</f>
        <v>0</v>
      </c>
      <c r="H650" s="36">
        <f t="shared" si="929"/>
        <v>753372</v>
      </c>
      <c r="I650" s="36">
        <f t="shared" si="929"/>
        <v>0</v>
      </c>
      <c r="J650" s="36">
        <f t="shared" si="929"/>
        <v>0</v>
      </c>
      <c r="K650" s="36">
        <f t="shared" si="929"/>
        <v>753372</v>
      </c>
      <c r="L650" s="36">
        <f t="shared" si="929"/>
        <v>12335.400000000001</v>
      </c>
      <c r="M650" s="36">
        <f t="shared" si="929"/>
        <v>0</v>
      </c>
      <c r="N650" s="36">
        <f t="shared" si="929"/>
        <v>765707.4</v>
      </c>
      <c r="O650" s="36">
        <f t="shared" ref="O650:P650" si="930">O651+O672</f>
        <v>0</v>
      </c>
      <c r="P650" s="253">
        <f t="shared" si="930"/>
        <v>765707.4</v>
      </c>
      <c r="Q650" s="36">
        <f>Q651+Q672</f>
        <v>744125.89999999991</v>
      </c>
      <c r="R650" s="36">
        <f t="shared" ref="R650:U650" si="931">R651+R672</f>
        <v>0</v>
      </c>
      <c r="S650" s="36">
        <f t="shared" si="931"/>
        <v>744125.89999999991</v>
      </c>
      <c r="T650" s="36">
        <f t="shared" si="931"/>
        <v>0</v>
      </c>
      <c r="U650" s="36">
        <f t="shared" si="931"/>
        <v>744125.89999999991</v>
      </c>
      <c r="V650" s="36">
        <f t="shared" ref="V650:W650" si="932">V651+V672</f>
        <v>0</v>
      </c>
      <c r="W650" s="36">
        <f t="shared" si="932"/>
        <v>744125.89999999991</v>
      </c>
      <c r="X650" s="36">
        <f>X651+X672</f>
        <v>739578.99999999988</v>
      </c>
      <c r="Y650" s="36">
        <f t="shared" ref="Y650:AB650" si="933">Y651+Y672</f>
        <v>0</v>
      </c>
      <c r="Z650" s="36">
        <f t="shared" si="933"/>
        <v>739578.99999999988</v>
      </c>
      <c r="AA650" s="36">
        <f t="shared" si="933"/>
        <v>0</v>
      </c>
      <c r="AB650" s="36">
        <f t="shared" si="933"/>
        <v>739578.99999999988</v>
      </c>
      <c r="AC650" s="36">
        <f t="shared" ref="AC650:AD650" si="934">AC651+AC672</f>
        <v>0</v>
      </c>
      <c r="AD650" s="36">
        <f t="shared" si="934"/>
        <v>739578.99999999988</v>
      </c>
    </row>
    <row r="651" spans="1:30" ht="15.75" outlineLevel="2" x14ac:dyDescent="0.2">
      <c r="A651" s="22" t="s">
        <v>418</v>
      </c>
      <c r="B651" s="22" t="s">
        <v>419</v>
      </c>
      <c r="C651" s="22" t="s">
        <v>158</v>
      </c>
      <c r="D651" s="22"/>
      <c r="E651" s="40" t="s">
        <v>632</v>
      </c>
      <c r="F651" s="36">
        <f>F652+F660</f>
        <v>751857</v>
      </c>
      <c r="G651" s="36">
        <f t="shared" ref="G651:N651" si="935">G652+G660</f>
        <v>0</v>
      </c>
      <c r="H651" s="36">
        <f t="shared" si="935"/>
        <v>751857</v>
      </c>
      <c r="I651" s="36">
        <f t="shared" si="935"/>
        <v>0</v>
      </c>
      <c r="J651" s="36">
        <f t="shared" si="935"/>
        <v>0</v>
      </c>
      <c r="K651" s="36">
        <f t="shared" si="935"/>
        <v>751857</v>
      </c>
      <c r="L651" s="36">
        <f t="shared" si="935"/>
        <v>12335.400000000001</v>
      </c>
      <c r="M651" s="36">
        <f t="shared" si="935"/>
        <v>0</v>
      </c>
      <c r="N651" s="36">
        <f t="shared" si="935"/>
        <v>764192.4</v>
      </c>
      <c r="O651" s="36">
        <f t="shared" ref="O651:P651" si="936">O652+O660</f>
        <v>0</v>
      </c>
      <c r="P651" s="253">
        <f t="shared" si="936"/>
        <v>764192.4</v>
      </c>
      <c r="Q651" s="36">
        <f>Q652+Q660</f>
        <v>743125.89999999991</v>
      </c>
      <c r="R651" s="36">
        <f t="shared" ref="R651:U651" si="937">R652+R660</f>
        <v>0</v>
      </c>
      <c r="S651" s="36">
        <f t="shared" si="937"/>
        <v>743125.89999999991</v>
      </c>
      <c r="T651" s="36">
        <f t="shared" si="937"/>
        <v>0</v>
      </c>
      <c r="U651" s="36">
        <f t="shared" si="937"/>
        <v>743125.89999999991</v>
      </c>
      <c r="V651" s="36">
        <f t="shared" ref="V651:W651" si="938">V652+V660</f>
        <v>0</v>
      </c>
      <c r="W651" s="36">
        <f t="shared" si="938"/>
        <v>743125.89999999991</v>
      </c>
      <c r="X651" s="36">
        <f>X652+X660</f>
        <v>738578.99999999988</v>
      </c>
      <c r="Y651" s="36">
        <f t="shared" ref="Y651:AB651" si="939">Y652+Y660</f>
        <v>0</v>
      </c>
      <c r="Z651" s="36">
        <f t="shared" si="939"/>
        <v>738578.99999999988</v>
      </c>
      <c r="AA651" s="36">
        <f t="shared" si="939"/>
        <v>0</v>
      </c>
      <c r="AB651" s="36">
        <f t="shared" si="939"/>
        <v>738578.99999999988</v>
      </c>
      <c r="AC651" s="36">
        <f t="shared" ref="AC651:AD651" si="940">AC652+AC660</f>
        <v>0</v>
      </c>
      <c r="AD651" s="36">
        <f t="shared" si="940"/>
        <v>738578.99999999988</v>
      </c>
    </row>
    <row r="652" spans="1:30" ht="31.5" outlineLevel="3" x14ac:dyDescent="0.2">
      <c r="A652" s="22" t="s">
        <v>418</v>
      </c>
      <c r="B652" s="22" t="s">
        <v>419</v>
      </c>
      <c r="C652" s="22" t="s">
        <v>159</v>
      </c>
      <c r="D652" s="22"/>
      <c r="E652" s="40" t="s">
        <v>633</v>
      </c>
      <c r="F652" s="36">
        <f>F653</f>
        <v>9150</v>
      </c>
      <c r="G652" s="36">
        <f t="shared" ref="G652:AD652" si="941">G653</f>
        <v>0</v>
      </c>
      <c r="H652" s="36">
        <f t="shared" si="941"/>
        <v>9150</v>
      </c>
      <c r="I652" s="36">
        <f t="shared" si="941"/>
        <v>0</v>
      </c>
      <c r="J652" s="36">
        <f t="shared" si="941"/>
        <v>0</v>
      </c>
      <c r="K652" s="36">
        <f t="shared" si="941"/>
        <v>9150</v>
      </c>
      <c r="L652" s="36">
        <f t="shared" si="941"/>
        <v>0</v>
      </c>
      <c r="M652" s="36">
        <f t="shared" si="941"/>
        <v>0</v>
      </c>
      <c r="N652" s="36">
        <f t="shared" si="941"/>
        <v>9150</v>
      </c>
      <c r="O652" s="36">
        <f t="shared" si="941"/>
        <v>0</v>
      </c>
      <c r="P652" s="253">
        <f t="shared" si="941"/>
        <v>9150</v>
      </c>
      <c r="Q652" s="36">
        <f t="shared" si="941"/>
        <v>3100</v>
      </c>
      <c r="R652" s="36">
        <f t="shared" si="941"/>
        <v>0</v>
      </c>
      <c r="S652" s="36">
        <f t="shared" si="941"/>
        <v>3100</v>
      </c>
      <c r="T652" s="36">
        <f t="shared" si="941"/>
        <v>0</v>
      </c>
      <c r="U652" s="36">
        <f t="shared" si="941"/>
        <v>3100</v>
      </c>
      <c r="V652" s="36">
        <f t="shared" si="941"/>
        <v>0</v>
      </c>
      <c r="W652" s="36">
        <f t="shared" si="941"/>
        <v>3100</v>
      </c>
      <c r="X652" s="36">
        <f t="shared" si="941"/>
        <v>3100</v>
      </c>
      <c r="Y652" s="36">
        <f t="shared" si="941"/>
        <v>0</v>
      </c>
      <c r="Z652" s="36">
        <f t="shared" si="941"/>
        <v>3100</v>
      </c>
      <c r="AA652" s="36">
        <f t="shared" si="941"/>
        <v>0</v>
      </c>
      <c r="AB652" s="36">
        <f t="shared" si="941"/>
        <v>3100</v>
      </c>
      <c r="AC652" s="36">
        <f t="shared" si="941"/>
        <v>0</v>
      </c>
      <c r="AD652" s="36">
        <f t="shared" si="941"/>
        <v>3100</v>
      </c>
    </row>
    <row r="653" spans="1:30" ht="31.5" outlineLevel="4" x14ac:dyDescent="0.2">
      <c r="A653" s="22" t="s">
        <v>418</v>
      </c>
      <c r="B653" s="22" t="s">
        <v>419</v>
      </c>
      <c r="C653" s="22" t="s">
        <v>160</v>
      </c>
      <c r="D653" s="22"/>
      <c r="E653" s="40" t="s">
        <v>161</v>
      </c>
      <c r="F653" s="36">
        <f>F654+F656+F658</f>
        <v>9150</v>
      </c>
      <c r="G653" s="36">
        <f t="shared" ref="G653:AB653" si="942">G654+G656+G658</f>
        <v>0</v>
      </c>
      <c r="H653" s="36">
        <f t="shared" si="942"/>
        <v>9150</v>
      </c>
      <c r="I653" s="36">
        <f t="shared" si="942"/>
        <v>0</v>
      </c>
      <c r="J653" s="36">
        <f t="shared" si="942"/>
        <v>0</v>
      </c>
      <c r="K653" s="36">
        <f t="shared" si="942"/>
        <v>9150</v>
      </c>
      <c r="L653" s="36">
        <f t="shared" si="942"/>
        <v>0</v>
      </c>
      <c r="M653" s="36">
        <f t="shared" si="942"/>
        <v>0</v>
      </c>
      <c r="N653" s="36">
        <f t="shared" si="942"/>
        <v>9150</v>
      </c>
      <c r="O653" s="36">
        <f t="shared" ref="O653:P653" si="943">O654+O656+O658</f>
        <v>0</v>
      </c>
      <c r="P653" s="253">
        <f t="shared" si="943"/>
        <v>9150</v>
      </c>
      <c r="Q653" s="36">
        <f t="shared" si="942"/>
        <v>3100</v>
      </c>
      <c r="R653" s="36">
        <f t="shared" si="942"/>
        <v>0</v>
      </c>
      <c r="S653" s="36">
        <f t="shared" si="942"/>
        <v>3100</v>
      </c>
      <c r="T653" s="36">
        <f t="shared" si="942"/>
        <v>0</v>
      </c>
      <c r="U653" s="36">
        <f t="shared" si="942"/>
        <v>3100</v>
      </c>
      <c r="V653" s="36">
        <f t="shared" ref="V653:W653" si="944">V654+V656+V658</f>
        <v>0</v>
      </c>
      <c r="W653" s="36">
        <f t="shared" si="944"/>
        <v>3100</v>
      </c>
      <c r="X653" s="36">
        <f t="shared" si="942"/>
        <v>3100</v>
      </c>
      <c r="Y653" s="36">
        <f t="shared" si="942"/>
        <v>0</v>
      </c>
      <c r="Z653" s="36">
        <f t="shared" si="942"/>
        <v>3100</v>
      </c>
      <c r="AA653" s="36">
        <f t="shared" si="942"/>
        <v>0</v>
      </c>
      <c r="AB653" s="36">
        <f t="shared" si="942"/>
        <v>3100</v>
      </c>
      <c r="AC653" s="36">
        <f t="shared" ref="AC653:AD653" si="945">AC654+AC656+AC658</f>
        <v>0</v>
      </c>
      <c r="AD653" s="36">
        <f t="shared" si="945"/>
        <v>3100</v>
      </c>
    </row>
    <row r="654" spans="1:30" s="82" customFormat="1" ht="15.75" outlineLevel="7" x14ac:dyDescent="0.2">
      <c r="A654" s="22" t="s">
        <v>418</v>
      </c>
      <c r="B654" s="22" t="s">
        <v>419</v>
      </c>
      <c r="C654" s="22" t="s">
        <v>311</v>
      </c>
      <c r="D654" s="22"/>
      <c r="E654" s="40" t="s">
        <v>309</v>
      </c>
      <c r="F654" s="36">
        <f t="shared" ref="F654:AC656" si="946">F655</f>
        <v>100</v>
      </c>
      <c r="G654" s="36">
        <f t="shared" si="946"/>
        <v>0</v>
      </c>
      <c r="H654" s="36">
        <f t="shared" si="946"/>
        <v>100</v>
      </c>
      <c r="I654" s="36">
        <f t="shared" si="946"/>
        <v>0</v>
      </c>
      <c r="J654" s="36">
        <f t="shared" si="946"/>
        <v>0</v>
      </c>
      <c r="K654" s="36">
        <f t="shared" si="946"/>
        <v>100</v>
      </c>
      <c r="L654" s="36">
        <f t="shared" si="946"/>
        <v>0</v>
      </c>
      <c r="M654" s="36">
        <f t="shared" si="946"/>
        <v>0</v>
      </c>
      <c r="N654" s="36">
        <f t="shared" si="946"/>
        <v>100</v>
      </c>
      <c r="O654" s="36">
        <f t="shared" si="946"/>
        <v>0</v>
      </c>
      <c r="P654" s="253">
        <f t="shared" si="946"/>
        <v>100</v>
      </c>
      <c r="Q654" s="36">
        <f t="shared" si="946"/>
        <v>100</v>
      </c>
      <c r="R654" s="36">
        <f t="shared" si="946"/>
        <v>0</v>
      </c>
      <c r="S654" s="36">
        <f t="shared" si="946"/>
        <v>100</v>
      </c>
      <c r="T654" s="36">
        <f t="shared" si="946"/>
        <v>0</v>
      </c>
      <c r="U654" s="36">
        <f t="shared" si="946"/>
        <v>100</v>
      </c>
      <c r="V654" s="36">
        <f t="shared" si="946"/>
        <v>0</v>
      </c>
      <c r="W654" s="36">
        <f t="shared" si="946"/>
        <v>100</v>
      </c>
      <c r="X654" s="36">
        <f t="shared" si="946"/>
        <v>100</v>
      </c>
      <c r="Y654" s="36">
        <f t="shared" si="946"/>
        <v>0</v>
      </c>
      <c r="Z654" s="36">
        <f t="shared" si="946"/>
        <v>100</v>
      </c>
      <c r="AA654" s="36">
        <f t="shared" si="946"/>
        <v>0</v>
      </c>
      <c r="AB654" s="36">
        <f t="shared" si="946"/>
        <v>100</v>
      </c>
      <c r="AC654" s="36">
        <f t="shared" si="946"/>
        <v>0</v>
      </c>
      <c r="AD654" s="36">
        <f t="shared" ref="AC654:AD656" si="947">AD655</f>
        <v>100</v>
      </c>
    </row>
    <row r="655" spans="1:30" ht="15.75" outlineLevel="7" x14ac:dyDescent="0.2">
      <c r="A655" s="41" t="s">
        <v>418</v>
      </c>
      <c r="B655" s="41" t="s">
        <v>419</v>
      </c>
      <c r="C655" s="41" t="s">
        <v>311</v>
      </c>
      <c r="D655" s="41" t="s">
        <v>41</v>
      </c>
      <c r="E655" s="101" t="s">
        <v>310</v>
      </c>
      <c r="F655" s="32">
        <v>100</v>
      </c>
      <c r="G655" s="32"/>
      <c r="H655" s="32">
        <f>SUM(F655:G655)</f>
        <v>100</v>
      </c>
      <c r="I655" s="32"/>
      <c r="J655" s="32"/>
      <c r="K655" s="32">
        <f>SUM(H655:J655)</f>
        <v>100</v>
      </c>
      <c r="L655" s="32"/>
      <c r="M655" s="32"/>
      <c r="N655" s="32">
        <f>SUM(K655:M655)</f>
        <v>100</v>
      </c>
      <c r="O655" s="32"/>
      <c r="P655" s="252">
        <f>SUM(N655:O655)</f>
        <v>100</v>
      </c>
      <c r="Q655" s="34">
        <v>100</v>
      </c>
      <c r="R655" s="32"/>
      <c r="S655" s="32">
        <f>SUM(Q655:R655)</f>
        <v>100</v>
      </c>
      <c r="T655" s="32"/>
      <c r="U655" s="32">
        <f>SUM(S655:T655)</f>
        <v>100</v>
      </c>
      <c r="V655" s="32"/>
      <c r="W655" s="32">
        <f>SUM(U655:V655)</f>
        <v>100</v>
      </c>
      <c r="X655" s="34">
        <v>100</v>
      </c>
      <c r="Y655" s="32"/>
      <c r="Z655" s="32">
        <f>SUM(X655:Y655)</f>
        <v>100</v>
      </c>
      <c r="AA655" s="32"/>
      <c r="AB655" s="32">
        <f>SUM(Z655:AA655)</f>
        <v>100</v>
      </c>
      <c r="AC655" s="32"/>
      <c r="AD655" s="32">
        <f>SUM(AB655:AC655)</f>
        <v>100</v>
      </c>
    </row>
    <row r="656" spans="1:30" ht="31.5" outlineLevel="7" x14ac:dyDescent="0.2">
      <c r="A656" s="26" t="s">
        <v>418</v>
      </c>
      <c r="B656" s="26" t="s">
        <v>419</v>
      </c>
      <c r="C656" s="26" t="s">
        <v>452</v>
      </c>
      <c r="D656" s="26"/>
      <c r="E656" s="27" t="s">
        <v>437</v>
      </c>
      <c r="F656" s="36">
        <f t="shared" si="946"/>
        <v>8000</v>
      </c>
      <c r="G656" s="36">
        <f t="shared" si="946"/>
        <v>0</v>
      </c>
      <c r="H656" s="36">
        <f t="shared" si="946"/>
        <v>8000</v>
      </c>
      <c r="I656" s="36">
        <f t="shared" si="946"/>
        <v>0</v>
      </c>
      <c r="J656" s="36">
        <f t="shared" si="946"/>
        <v>0</v>
      </c>
      <c r="K656" s="36">
        <f t="shared" si="946"/>
        <v>8000</v>
      </c>
      <c r="L656" s="36">
        <f t="shared" si="946"/>
        <v>0</v>
      </c>
      <c r="M656" s="36">
        <f t="shared" si="946"/>
        <v>0</v>
      </c>
      <c r="N656" s="36">
        <f t="shared" si="946"/>
        <v>8000</v>
      </c>
      <c r="O656" s="36">
        <f t="shared" si="946"/>
        <v>0</v>
      </c>
      <c r="P656" s="253">
        <f t="shared" si="946"/>
        <v>8000</v>
      </c>
      <c r="Q656" s="36">
        <f t="shared" si="946"/>
        <v>3000</v>
      </c>
      <c r="R656" s="36">
        <f t="shared" si="946"/>
        <v>0</v>
      </c>
      <c r="S656" s="36">
        <f t="shared" si="946"/>
        <v>3000</v>
      </c>
      <c r="T656" s="36">
        <f t="shared" si="946"/>
        <v>0</v>
      </c>
      <c r="U656" s="36">
        <f t="shared" si="946"/>
        <v>3000</v>
      </c>
      <c r="V656" s="36">
        <f t="shared" si="946"/>
        <v>0</v>
      </c>
      <c r="W656" s="36">
        <f t="shared" si="946"/>
        <v>3000</v>
      </c>
      <c r="X656" s="36">
        <f t="shared" si="946"/>
        <v>3000</v>
      </c>
      <c r="Y656" s="36">
        <f t="shared" si="946"/>
        <v>0</v>
      </c>
      <c r="Z656" s="36">
        <f t="shared" si="946"/>
        <v>3000</v>
      </c>
      <c r="AA656" s="36">
        <f t="shared" si="946"/>
        <v>0</v>
      </c>
      <c r="AB656" s="36">
        <f t="shared" si="946"/>
        <v>3000</v>
      </c>
      <c r="AC656" s="36">
        <f t="shared" si="947"/>
        <v>0</v>
      </c>
      <c r="AD656" s="36">
        <f t="shared" si="947"/>
        <v>3000</v>
      </c>
    </row>
    <row r="657" spans="1:30" ht="15.75" outlineLevel="7" x14ac:dyDescent="0.2">
      <c r="A657" s="30" t="s">
        <v>418</v>
      </c>
      <c r="B657" s="30" t="s">
        <v>419</v>
      </c>
      <c r="C657" s="30" t="s">
        <v>452</v>
      </c>
      <c r="D657" s="30" t="s">
        <v>41</v>
      </c>
      <c r="E657" s="38" t="s">
        <v>42</v>
      </c>
      <c r="F657" s="32">
        <v>8000</v>
      </c>
      <c r="G657" s="32"/>
      <c r="H657" s="32">
        <f>SUM(F657:G657)</f>
        <v>8000</v>
      </c>
      <c r="I657" s="32"/>
      <c r="J657" s="32"/>
      <c r="K657" s="32">
        <f>SUM(H657:J657)</f>
        <v>8000</v>
      </c>
      <c r="L657" s="32"/>
      <c r="M657" s="32"/>
      <c r="N657" s="32">
        <f>SUM(K657:M657)</f>
        <v>8000</v>
      </c>
      <c r="O657" s="32"/>
      <c r="P657" s="252">
        <f>SUM(N657:O657)</f>
        <v>8000</v>
      </c>
      <c r="Q657" s="34">
        <v>3000</v>
      </c>
      <c r="R657" s="32"/>
      <c r="S657" s="32">
        <f>SUM(Q657:R657)</f>
        <v>3000</v>
      </c>
      <c r="T657" s="32"/>
      <c r="U657" s="32">
        <f>SUM(S657:T657)</f>
        <v>3000</v>
      </c>
      <c r="V657" s="32"/>
      <c r="W657" s="32">
        <f>SUM(U657:V657)</f>
        <v>3000</v>
      </c>
      <c r="X657" s="34">
        <v>3000</v>
      </c>
      <c r="Y657" s="32"/>
      <c r="Z657" s="32">
        <f>SUM(X657:Y657)</f>
        <v>3000</v>
      </c>
      <c r="AA657" s="32"/>
      <c r="AB657" s="32">
        <f>SUM(Z657:AA657)</f>
        <v>3000</v>
      </c>
      <c r="AC657" s="32"/>
      <c r="AD657" s="32">
        <f>SUM(AB657:AC657)</f>
        <v>3000</v>
      </c>
    </row>
    <row r="658" spans="1:30" ht="18" customHeight="1" outlineLevel="7" x14ac:dyDescent="0.2">
      <c r="A658" s="22" t="s">
        <v>418</v>
      </c>
      <c r="B658" s="22" t="s">
        <v>419</v>
      </c>
      <c r="C658" s="22" t="s">
        <v>525</v>
      </c>
      <c r="D658" s="22"/>
      <c r="E658" s="40" t="s">
        <v>526</v>
      </c>
      <c r="F658" s="36">
        <f t="shared" ref="F658:AC658" si="948">F659</f>
        <v>1050</v>
      </c>
      <c r="G658" s="36">
        <f t="shared" si="948"/>
        <v>0</v>
      </c>
      <c r="H658" s="36">
        <f t="shared" si="948"/>
        <v>1050</v>
      </c>
      <c r="I658" s="36">
        <f t="shared" si="948"/>
        <v>0</v>
      </c>
      <c r="J658" s="36">
        <f t="shared" si="948"/>
        <v>0</v>
      </c>
      <c r="K658" s="36">
        <f t="shared" si="948"/>
        <v>1050</v>
      </c>
      <c r="L658" s="36">
        <f t="shared" si="948"/>
        <v>0</v>
      </c>
      <c r="M658" s="36">
        <f t="shared" si="948"/>
        <v>0</v>
      </c>
      <c r="N658" s="36">
        <f t="shared" si="948"/>
        <v>1050</v>
      </c>
      <c r="O658" s="36">
        <f t="shared" si="948"/>
        <v>0</v>
      </c>
      <c r="P658" s="253">
        <f t="shared" si="948"/>
        <v>1050</v>
      </c>
      <c r="Q658" s="36"/>
      <c r="R658" s="36">
        <f t="shared" si="948"/>
        <v>0</v>
      </c>
      <c r="S658" s="36"/>
      <c r="T658" s="36">
        <f t="shared" si="948"/>
        <v>0</v>
      </c>
      <c r="U658" s="36"/>
      <c r="V658" s="36">
        <f t="shared" si="948"/>
        <v>0</v>
      </c>
      <c r="W658" s="36"/>
      <c r="X658" s="36"/>
      <c r="Y658" s="36">
        <f t="shared" si="948"/>
        <v>0</v>
      </c>
      <c r="Z658" s="36"/>
      <c r="AA658" s="36">
        <f t="shared" si="948"/>
        <v>0</v>
      </c>
      <c r="AB658" s="36"/>
      <c r="AC658" s="36">
        <f t="shared" si="948"/>
        <v>0</v>
      </c>
      <c r="AD658" s="36"/>
    </row>
    <row r="659" spans="1:30" ht="15.75" outlineLevel="7" x14ac:dyDescent="0.2">
      <c r="A659" s="41" t="s">
        <v>418</v>
      </c>
      <c r="B659" s="41" t="s">
        <v>419</v>
      </c>
      <c r="C659" s="41" t="s">
        <v>525</v>
      </c>
      <c r="D659" s="41" t="s">
        <v>41</v>
      </c>
      <c r="E659" s="42" t="s">
        <v>42</v>
      </c>
      <c r="F659" s="32">
        <v>1050</v>
      </c>
      <c r="G659" s="32"/>
      <c r="H659" s="32">
        <f>SUM(F659:G659)</f>
        <v>1050</v>
      </c>
      <c r="I659" s="32"/>
      <c r="J659" s="32"/>
      <c r="K659" s="32">
        <f>SUM(H659:J659)</f>
        <v>1050</v>
      </c>
      <c r="L659" s="32"/>
      <c r="M659" s="32"/>
      <c r="N659" s="32">
        <f>SUM(K659:M659)</f>
        <v>1050</v>
      </c>
      <c r="O659" s="32"/>
      <c r="P659" s="252">
        <f>SUM(N659:O659)</f>
        <v>1050</v>
      </c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</row>
    <row r="660" spans="1:30" ht="31.5" outlineLevel="3" x14ac:dyDescent="0.2">
      <c r="A660" s="22" t="s">
        <v>418</v>
      </c>
      <c r="B660" s="22" t="s">
        <v>419</v>
      </c>
      <c r="C660" s="22" t="s">
        <v>211</v>
      </c>
      <c r="D660" s="22"/>
      <c r="E660" s="40" t="s">
        <v>635</v>
      </c>
      <c r="F660" s="36">
        <f t="shared" ref="F660:AB660" si="949">F661+F664</f>
        <v>742707</v>
      </c>
      <c r="G660" s="36">
        <f t="shared" si="949"/>
        <v>0</v>
      </c>
      <c r="H660" s="36">
        <f t="shared" si="949"/>
        <v>742707</v>
      </c>
      <c r="I660" s="36">
        <f t="shared" si="949"/>
        <v>0</v>
      </c>
      <c r="J660" s="36">
        <f t="shared" si="949"/>
        <v>0</v>
      </c>
      <c r="K660" s="36">
        <f t="shared" si="949"/>
        <v>742707</v>
      </c>
      <c r="L660" s="36">
        <f t="shared" si="949"/>
        <v>12335.400000000001</v>
      </c>
      <c r="M660" s="36">
        <f t="shared" si="949"/>
        <v>0</v>
      </c>
      <c r="N660" s="36">
        <f t="shared" si="949"/>
        <v>755042.4</v>
      </c>
      <c r="O660" s="36">
        <f t="shared" ref="O660:P660" si="950">O661+O664</f>
        <v>0</v>
      </c>
      <c r="P660" s="253">
        <f t="shared" si="950"/>
        <v>755042.4</v>
      </c>
      <c r="Q660" s="36">
        <f t="shared" si="949"/>
        <v>740025.89999999991</v>
      </c>
      <c r="R660" s="36">
        <f t="shared" si="949"/>
        <v>0</v>
      </c>
      <c r="S660" s="36">
        <f t="shared" si="949"/>
        <v>740025.89999999991</v>
      </c>
      <c r="T660" s="36">
        <f t="shared" si="949"/>
        <v>0</v>
      </c>
      <c r="U660" s="36">
        <f t="shared" si="949"/>
        <v>740025.89999999991</v>
      </c>
      <c r="V660" s="36">
        <f t="shared" ref="V660:W660" si="951">V661+V664</f>
        <v>0</v>
      </c>
      <c r="W660" s="36">
        <f t="shared" si="951"/>
        <v>740025.89999999991</v>
      </c>
      <c r="X660" s="36">
        <f t="shared" si="949"/>
        <v>735478.99999999988</v>
      </c>
      <c r="Y660" s="36">
        <f t="shared" si="949"/>
        <v>0</v>
      </c>
      <c r="Z660" s="36">
        <f t="shared" si="949"/>
        <v>735478.99999999988</v>
      </c>
      <c r="AA660" s="36">
        <f t="shared" si="949"/>
        <v>0</v>
      </c>
      <c r="AB660" s="36">
        <f t="shared" si="949"/>
        <v>735478.99999999988</v>
      </c>
      <c r="AC660" s="36">
        <f t="shared" ref="AC660:AD660" si="952">AC661+AC664</f>
        <v>0</v>
      </c>
      <c r="AD660" s="36">
        <f t="shared" si="952"/>
        <v>735478.99999999988</v>
      </c>
    </row>
    <row r="661" spans="1:30" ht="31.5" outlineLevel="4" x14ac:dyDescent="0.2">
      <c r="A661" s="22" t="s">
        <v>418</v>
      </c>
      <c r="B661" s="22" t="s">
        <v>419</v>
      </c>
      <c r="C661" s="22" t="s">
        <v>212</v>
      </c>
      <c r="D661" s="22"/>
      <c r="E661" s="40" t="s">
        <v>26</v>
      </c>
      <c r="F661" s="36">
        <f>F662+F669</f>
        <v>736419.3</v>
      </c>
      <c r="G661" s="36">
        <f t="shared" ref="G661:AB661" si="953">G662+G669</f>
        <v>0</v>
      </c>
      <c r="H661" s="36">
        <f t="shared" si="953"/>
        <v>736419.3</v>
      </c>
      <c r="I661" s="36">
        <f t="shared" si="953"/>
        <v>0</v>
      </c>
      <c r="J661" s="36">
        <f t="shared" si="953"/>
        <v>0</v>
      </c>
      <c r="K661" s="36">
        <f t="shared" si="953"/>
        <v>736419.3</v>
      </c>
      <c r="L661" s="36">
        <f t="shared" si="953"/>
        <v>0</v>
      </c>
      <c r="M661" s="36">
        <f t="shared" si="953"/>
        <v>0</v>
      </c>
      <c r="N661" s="36">
        <f t="shared" si="953"/>
        <v>736419.3</v>
      </c>
      <c r="O661" s="36">
        <f t="shared" ref="O661:P661" si="954">O662+O669</f>
        <v>0</v>
      </c>
      <c r="P661" s="253">
        <f t="shared" si="954"/>
        <v>736419.3</v>
      </c>
      <c r="Q661" s="36">
        <f t="shared" si="953"/>
        <v>733738.2</v>
      </c>
      <c r="R661" s="36">
        <f t="shared" si="953"/>
        <v>0</v>
      </c>
      <c r="S661" s="36">
        <f t="shared" si="953"/>
        <v>733738.2</v>
      </c>
      <c r="T661" s="36">
        <f t="shared" si="953"/>
        <v>0</v>
      </c>
      <c r="U661" s="36">
        <f t="shared" si="953"/>
        <v>733738.2</v>
      </c>
      <c r="V661" s="36">
        <f t="shared" ref="V661:W661" si="955">V662+V669</f>
        <v>0</v>
      </c>
      <c r="W661" s="36">
        <f t="shared" si="955"/>
        <v>733738.2</v>
      </c>
      <c r="X661" s="36">
        <f t="shared" si="953"/>
        <v>729191.29999999993</v>
      </c>
      <c r="Y661" s="36">
        <f t="shared" si="953"/>
        <v>0</v>
      </c>
      <c r="Z661" s="36">
        <f t="shared" si="953"/>
        <v>729191.29999999993</v>
      </c>
      <c r="AA661" s="36">
        <f t="shared" si="953"/>
        <v>0</v>
      </c>
      <c r="AB661" s="36">
        <f t="shared" si="953"/>
        <v>729191.29999999993</v>
      </c>
      <c r="AC661" s="36">
        <f t="shared" ref="AC661:AD661" si="956">AC662+AC669</f>
        <v>0</v>
      </c>
      <c r="AD661" s="36">
        <f t="shared" si="956"/>
        <v>729191.29999999993</v>
      </c>
    </row>
    <row r="662" spans="1:30" ht="15.75" outlineLevel="5" x14ac:dyDescent="0.2">
      <c r="A662" s="22" t="s">
        <v>418</v>
      </c>
      <c r="B662" s="22" t="s">
        <v>419</v>
      </c>
      <c r="C662" s="22" t="s">
        <v>213</v>
      </c>
      <c r="D662" s="22"/>
      <c r="E662" s="40" t="s">
        <v>214</v>
      </c>
      <c r="F662" s="36">
        <f t="shared" ref="F662:AD662" si="957">F663</f>
        <v>147552.1</v>
      </c>
      <c r="G662" s="36">
        <f t="shared" si="957"/>
        <v>0</v>
      </c>
      <c r="H662" s="36">
        <f t="shared" si="957"/>
        <v>147552.1</v>
      </c>
      <c r="I662" s="36">
        <f t="shared" si="957"/>
        <v>0</v>
      </c>
      <c r="J662" s="36">
        <f t="shared" si="957"/>
        <v>0</v>
      </c>
      <c r="K662" s="36">
        <f t="shared" si="957"/>
        <v>147552.1</v>
      </c>
      <c r="L662" s="36">
        <f t="shared" si="957"/>
        <v>0</v>
      </c>
      <c r="M662" s="36">
        <f t="shared" si="957"/>
        <v>0</v>
      </c>
      <c r="N662" s="36">
        <f t="shared" si="957"/>
        <v>147552.1</v>
      </c>
      <c r="O662" s="36">
        <f t="shared" si="957"/>
        <v>0</v>
      </c>
      <c r="P662" s="253">
        <f t="shared" si="957"/>
        <v>147552.1</v>
      </c>
      <c r="Q662" s="36">
        <f t="shared" si="957"/>
        <v>147552.1</v>
      </c>
      <c r="R662" s="36">
        <f t="shared" si="957"/>
        <v>0</v>
      </c>
      <c r="S662" s="36">
        <f t="shared" si="957"/>
        <v>147552.1</v>
      </c>
      <c r="T662" s="36">
        <f t="shared" si="957"/>
        <v>0</v>
      </c>
      <c r="U662" s="36">
        <f t="shared" si="957"/>
        <v>147552.1</v>
      </c>
      <c r="V662" s="36">
        <f t="shared" si="957"/>
        <v>0</v>
      </c>
      <c r="W662" s="36">
        <f t="shared" si="957"/>
        <v>147552.1</v>
      </c>
      <c r="X662" s="36">
        <f t="shared" si="957"/>
        <v>147552.1</v>
      </c>
      <c r="Y662" s="36">
        <f t="shared" si="957"/>
        <v>0</v>
      </c>
      <c r="Z662" s="36">
        <f t="shared" si="957"/>
        <v>147552.1</v>
      </c>
      <c r="AA662" s="36">
        <f t="shared" si="957"/>
        <v>0</v>
      </c>
      <c r="AB662" s="36">
        <f t="shared" si="957"/>
        <v>147552.1</v>
      </c>
      <c r="AC662" s="36">
        <f t="shared" si="957"/>
        <v>0</v>
      </c>
      <c r="AD662" s="36">
        <f t="shared" si="957"/>
        <v>147552.1</v>
      </c>
    </row>
    <row r="663" spans="1:30" ht="15.75" outlineLevel="7" x14ac:dyDescent="0.2">
      <c r="A663" s="41" t="s">
        <v>418</v>
      </c>
      <c r="B663" s="41" t="s">
        <v>419</v>
      </c>
      <c r="C663" s="41" t="s">
        <v>213</v>
      </c>
      <c r="D663" s="41" t="s">
        <v>41</v>
      </c>
      <c r="E663" s="42" t="s">
        <v>42</v>
      </c>
      <c r="F663" s="32">
        <v>147552.1</v>
      </c>
      <c r="G663" s="32"/>
      <c r="H663" s="32">
        <f>SUM(F663:G663)</f>
        <v>147552.1</v>
      </c>
      <c r="I663" s="32"/>
      <c r="J663" s="32"/>
      <c r="K663" s="32">
        <f>SUM(H663:J663)</f>
        <v>147552.1</v>
      </c>
      <c r="L663" s="32"/>
      <c r="M663" s="32"/>
      <c r="N663" s="32">
        <f>SUM(K663:M663)</f>
        <v>147552.1</v>
      </c>
      <c r="O663" s="32"/>
      <c r="P663" s="252">
        <f>SUM(N663:O663)</f>
        <v>147552.1</v>
      </c>
      <c r="Q663" s="34">
        <v>147552.1</v>
      </c>
      <c r="R663" s="32"/>
      <c r="S663" s="32">
        <f>SUM(Q663:R663)</f>
        <v>147552.1</v>
      </c>
      <c r="T663" s="32"/>
      <c r="U663" s="32">
        <f>SUM(S663:T663)</f>
        <v>147552.1</v>
      </c>
      <c r="V663" s="32"/>
      <c r="W663" s="32">
        <f>SUM(U663:V663)</f>
        <v>147552.1</v>
      </c>
      <c r="X663" s="34">
        <v>147552.1</v>
      </c>
      <c r="Y663" s="32"/>
      <c r="Z663" s="32">
        <f>SUM(X663:Y663)</f>
        <v>147552.1</v>
      </c>
      <c r="AA663" s="32"/>
      <c r="AB663" s="32">
        <f>SUM(Z663:AA663)</f>
        <v>147552.1</v>
      </c>
      <c r="AC663" s="32"/>
      <c r="AD663" s="32">
        <f>SUM(AB663:AC663)</f>
        <v>147552.1</v>
      </c>
    </row>
    <row r="664" spans="1:30" ht="31.5" outlineLevel="4" x14ac:dyDescent="0.2">
      <c r="A664" s="22" t="s">
        <v>418</v>
      </c>
      <c r="B664" s="22" t="s">
        <v>419</v>
      </c>
      <c r="C664" s="22" t="s">
        <v>215</v>
      </c>
      <c r="D664" s="22"/>
      <c r="E664" s="40" t="s">
        <v>216</v>
      </c>
      <c r="F664" s="36">
        <f>F667</f>
        <v>6287.7</v>
      </c>
      <c r="G664" s="36">
        <f>G667</f>
        <v>0</v>
      </c>
      <c r="H664" s="36">
        <f>H667</f>
        <v>6287.7</v>
      </c>
      <c r="I664" s="36">
        <f>I667</f>
        <v>0</v>
      </c>
      <c r="J664" s="36">
        <f>J667</f>
        <v>0</v>
      </c>
      <c r="K664" s="36">
        <f>K667+K665</f>
        <v>6287.7</v>
      </c>
      <c r="L664" s="36">
        <f t="shared" ref="L664:N664" si="958">L667+L665</f>
        <v>12335.400000000001</v>
      </c>
      <c r="M664" s="36">
        <f t="shared" si="958"/>
        <v>0</v>
      </c>
      <c r="N664" s="36">
        <f t="shared" si="958"/>
        <v>18623.100000000002</v>
      </c>
      <c r="O664" s="36">
        <f t="shared" ref="O664:P664" si="959">O667+O665</f>
        <v>0</v>
      </c>
      <c r="P664" s="253">
        <f t="shared" si="959"/>
        <v>18623.100000000002</v>
      </c>
      <c r="Q664" s="36">
        <f t="shared" ref="Q664:X664" si="960">Q667</f>
        <v>6287.7</v>
      </c>
      <c r="R664" s="36">
        <f t="shared" ref="R664:W664" si="961">R667</f>
        <v>0</v>
      </c>
      <c r="S664" s="36">
        <f t="shared" si="961"/>
        <v>6287.7</v>
      </c>
      <c r="T664" s="36">
        <f t="shared" si="961"/>
        <v>0</v>
      </c>
      <c r="U664" s="36">
        <f t="shared" si="961"/>
        <v>6287.7</v>
      </c>
      <c r="V664" s="36">
        <f t="shared" si="961"/>
        <v>0</v>
      </c>
      <c r="W664" s="36">
        <f t="shared" si="961"/>
        <v>6287.7</v>
      </c>
      <c r="X664" s="36">
        <f t="shared" si="960"/>
        <v>6287.7</v>
      </c>
      <c r="Y664" s="36">
        <f t="shared" ref="Y664:AD664" si="962">Y667</f>
        <v>0</v>
      </c>
      <c r="Z664" s="36">
        <f t="shared" si="962"/>
        <v>6287.7</v>
      </c>
      <c r="AA664" s="36">
        <f t="shared" si="962"/>
        <v>0</v>
      </c>
      <c r="AB664" s="36">
        <f t="shared" si="962"/>
        <v>6287.7</v>
      </c>
      <c r="AC664" s="36">
        <f t="shared" si="962"/>
        <v>0</v>
      </c>
      <c r="AD664" s="36">
        <f t="shared" si="962"/>
        <v>6287.7</v>
      </c>
    </row>
    <row r="665" spans="1:30" ht="15.75" outlineLevel="4" x14ac:dyDescent="0.2">
      <c r="A665" s="22" t="s">
        <v>418</v>
      </c>
      <c r="B665" s="22" t="s">
        <v>419</v>
      </c>
      <c r="C665" s="22" t="s">
        <v>799</v>
      </c>
      <c r="D665" s="22"/>
      <c r="E665" s="40" t="s">
        <v>800</v>
      </c>
      <c r="F665" s="36"/>
      <c r="G665" s="36"/>
      <c r="H665" s="36"/>
      <c r="I665" s="36"/>
      <c r="J665" s="36"/>
      <c r="K665" s="36">
        <f>K666</f>
        <v>0</v>
      </c>
      <c r="L665" s="36">
        <f t="shared" ref="L665:P665" si="963">L666</f>
        <v>12335.400000000001</v>
      </c>
      <c r="M665" s="36">
        <f t="shared" si="963"/>
        <v>0</v>
      </c>
      <c r="N665" s="36">
        <f t="shared" si="963"/>
        <v>12335.400000000001</v>
      </c>
      <c r="O665" s="36">
        <f t="shared" si="963"/>
        <v>0</v>
      </c>
      <c r="P665" s="253">
        <f t="shared" si="963"/>
        <v>12335.400000000001</v>
      </c>
      <c r="Q665" s="36"/>
      <c r="R665" s="36"/>
      <c r="S665" s="36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</row>
    <row r="666" spans="1:30" ht="15.75" outlineLevel="4" x14ac:dyDescent="0.2">
      <c r="A666" s="41" t="s">
        <v>418</v>
      </c>
      <c r="B666" s="41" t="s">
        <v>419</v>
      </c>
      <c r="C666" s="41" t="s">
        <v>799</v>
      </c>
      <c r="D666" s="41" t="s">
        <v>41</v>
      </c>
      <c r="E666" s="42" t="s">
        <v>42</v>
      </c>
      <c r="F666" s="36"/>
      <c r="G666" s="36"/>
      <c r="H666" s="36"/>
      <c r="I666" s="36"/>
      <c r="J666" s="36"/>
      <c r="K666" s="36"/>
      <c r="L666" s="32">
        <f>4527.3+7808.1</f>
        <v>12335.400000000001</v>
      </c>
      <c r="M666" s="36"/>
      <c r="N666" s="32">
        <f>SUM(K666:M666)</f>
        <v>12335.400000000001</v>
      </c>
      <c r="O666" s="36"/>
      <c r="P666" s="252">
        <f>SUM(N666:O666)</f>
        <v>12335.400000000001</v>
      </c>
      <c r="Q666" s="36"/>
      <c r="R666" s="36"/>
      <c r="S666" s="36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</row>
    <row r="667" spans="1:30" ht="31.5" outlineLevel="5" x14ac:dyDescent="0.2">
      <c r="A667" s="22" t="s">
        <v>418</v>
      </c>
      <c r="B667" s="22" t="s">
        <v>419</v>
      </c>
      <c r="C667" s="22" t="s">
        <v>217</v>
      </c>
      <c r="D667" s="22"/>
      <c r="E667" s="40" t="s">
        <v>218</v>
      </c>
      <c r="F667" s="36">
        <f>F668</f>
        <v>6287.7</v>
      </c>
      <c r="G667" s="36">
        <f t="shared" ref="G667:P667" si="964">G668</f>
        <v>0</v>
      </c>
      <c r="H667" s="36">
        <f t="shared" si="964"/>
        <v>6287.7</v>
      </c>
      <c r="I667" s="36">
        <f t="shared" si="964"/>
        <v>0</v>
      </c>
      <c r="J667" s="36">
        <f t="shared" si="964"/>
        <v>0</v>
      </c>
      <c r="K667" s="36">
        <f t="shared" si="964"/>
        <v>6287.7</v>
      </c>
      <c r="L667" s="36">
        <f t="shared" si="964"/>
        <v>0</v>
      </c>
      <c r="M667" s="36">
        <f t="shared" si="964"/>
        <v>0</v>
      </c>
      <c r="N667" s="36">
        <f t="shared" si="964"/>
        <v>6287.7</v>
      </c>
      <c r="O667" s="36">
        <f t="shared" si="964"/>
        <v>0</v>
      </c>
      <c r="P667" s="253">
        <f t="shared" si="964"/>
        <v>6287.7</v>
      </c>
      <c r="Q667" s="36">
        <f>Q668</f>
        <v>6287.7</v>
      </c>
      <c r="R667" s="36">
        <f t="shared" ref="R667:W667" si="965">R668</f>
        <v>0</v>
      </c>
      <c r="S667" s="36">
        <f t="shared" si="965"/>
        <v>6287.7</v>
      </c>
      <c r="T667" s="36">
        <f t="shared" si="965"/>
        <v>0</v>
      </c>
      <c r="U667" s="36">
        <f t="shared" si="965"/>
        <v>6287.7</v>
      </c>
      <c r="V667" s="36">
        <f t="shared" si="965"/>
        <v>0</v>
      </c>
      <c r="W667" s="36">
        <f t="shared" si="965"/>
        <v>6287.7</v>
      </c>
      <c r="X667" s="36">
        <f>X668</f>
        <v>6287.7</v>
      </c>
      <c r="Y667" s="36">
        <f t="shared" ref="Y667:AD667" si="966">Y668</f>
        <v>0</v>
      </c>
      <c r="Z667" s="36">
        <f t="shared" si="966"/>
        <v>6287.7</v>
      </c>
      <c r="AA667" s="36">
        <f t="shared" si="966"/>
        <v>0</v>
      </c>
      <c r="AB667" s="36">
        <f t="shared" si="966"/>
        <v>6287.7</v>
      </c>
      <c r="AC667" s="36">
        <f t="shared" si="966"/>
        <v>0</v>
      </c>
      <c r="AD667" s="36">
        <f t="shared" si="966"/>
        <v>6287.7</v>
      </c>
    </row>
    <row r="668" spans="1:30" ht="15.75" outlineLevel="7" x14ac:dyDescent="0.2">
      <c r="A668" s="41" t="s">
        <v>418</v>
      </c>
      <c r="B668" s="41" t="s">
        <v>419</v>
      </c>
      <c r="C668" s="41" t="s">
        <v>217</v>
      </c>
      <c r="D668" s="41" t="s">
        <v>41</v>
      </c>
      <c r="E668" s="42" t="s">
        <v>42</v>
      </c>
      <c r="F668" s="32">
        <v>6287.7</v>
      </c>
      <c r="G668" s="32"/>
      <c r="H668" s="32">
        <f>SUM(F668:G668)</f>
        <v>6287.7</v>
      </c>
      <c r="I668" s="32"/>
      <c r="J668" s="32"/>
      <c r="K668" s="32">
        <f>SUM(H668:J668)</f>
        <v>6287.7</v>
      </c>
      <c r="L668" s="32"/>
      <c r="M668" s="32"/>
      <c r="N668" s="32">
        <f>SUM(K668:M668)</f>
        <v>6287.7</v>
      </c>
      <c r="O668" s="32"/>
      <c r="P668" s="252">
        <f>SUM(N668:O668)</f>
        <v>6287.7</v>
      </c>
      <c r="Q668" s="34">
        <v>6287.7</v>
      </c>
      <c r="R668" s="32"/>
      <c r="S668" s="32">
        <f>SUM(Q668:R668)</f>
        <v>6287.7</v>
      </c>
      <c r="T668" s="32"/>
      <c r="U668" s="32">
        <f>SUM(S668:T668)</f>
        <v>6287.7</v>
      </c>
      <c r="V668" s="32"/>
      <c r="W668" s="32">
        <f>SUM(U668:V668)</f>
        <v>6287.7</v>
      </c>
      <c r="X668" s="34">
        <v>6287.7</v>
      </c>
      <c r="Y668" s="32"/>
      <c r="Z668" s="32">
        <f>SUM(X668:Y668)</f>
        <v>6287.7</v>
      </c>
      <c r="AA668" s="32"/>
      <c r="AB668" s="32">
        <f>SUM(Z668:AA668)</f>
        <v>6287.7</v>
      </c>
      <c r="AC668" s="32"/>
      <c r="AD668" s="32">
        <f>SUM(AB668:AC668)</f>
        <v>6287.7</v>
      </c>
    </row>
    <row r="669" spans="1:30" ht="15.75" outlineLevel="7" x14ac:dyDescent="0.2">
      <c r="A669" s="22" t="s">
        <v>418</v>
      </c>
      <c r="B669" s="22" t="s">
        <v>419</v>
      </c>
      <c r="C669" s="22" t="s">
        <v>527</v>
      </c>
      <c r="D669" s="22"/>
      <c r="E669" s="40" t="s">
        <v>528</v>
      </c>
      <c r="F669" s="36">
        <f>F670+F671</f>
        <v>588867.20000000007</v>
      </c>
      <c r="G669" s="36">
        <f t="shared" ref="G669:AB669" si="967">G670+G671</f>
        <v>0</v>
      </c>
      <c r="H669" s="36">
        <f t="shared" si="967"/>
        <v>588867.20000000007</v>
      </c>
      <c r="I669" s="36">
        <f t="shared" si="967"/>
        <v>0</v>
      </c>
      <c r="J669" s="36">
        <f t="shared" si="967"/>
        <v>0</v>
      </c>
      <c r="K669" s="36">
        <f t="shared" si="967"/>
        <v>588867.20000000007</v>
      </c>
      <c r="L669" s="36">
        <f t="shared" si="967"/>
        <v>0</v>
      </c>
      <c r="M669" s="36">
        <f t="shared" si="967"/>
        <v>0</v>
      </c>
      <c r="N669" s="36">
        <f t="shared" si="967"/>
        <v>588867.20000000007</v>
      </c>
      <c r="O669" s="36">
        <f t="shared" ref="O669:P669" si="968">O670+O671</f>
        <v>0</v>
      </c>
      <c r="P669" s="253">
        <f t="shared" si="968"/>
        <v>588867.20000000007</v>
      </c>
      <c r="Q669" s="36">
        <f t="shared" si="967"/>
        <v>586186.1</v>
      </c>
      <c r="R669" s="36">
        <f t="shared" si="967"/>
        <v>0</v>
      </c>
      <c r="S669" s="36">
        <f t="shared" si="967"/>
        <v>586186.1</v>
      </c>
      <c r="T669" s="36">
        <f t="shared" si="967"/>
        <v>0</v>
      </c>
      <c r="U669" s="36">
        <f t="shared" si="967"/>
        <v>586186.1</v>
      </c>
      <c r="V669" s="36">
        <f t="shared" ref="V669:W669" si="969">V670+V671</f>
        <v>0</v>
      </c>
      <c r="W669" s="36">
        <f t="shared" si="969"/>
        <v>586186.1</v>
      </c>
      <c r="X669" s="36">
        <f t="shared" si="967"/>
        <v>581639.19999999995</v>
      </c>
      <c r="Y669" s="36">
        <f t="shared" si="967"/>
        <v>0</v>
      </c>
      <c r="Z669" s="36">
        <f t="shared" si="967"/>
        <v>581639.19999999995</v>
      </c>
      <c r="AA669" s="36">
        <f t="shared" si="967"/>
        <v>0</v>
      </c>
      <c r="AB669" s="36">
        <f t="shared" si="967"/>
        <v>581639.19999999995</v>
      </c>
      <c r="AC669" s="36">
        <f t="shared" ref="AC669:AD669" si="970">AC670+AC671</f>
        <v>0</v>
      </c>
      <c r="AD669" s="36">
        <f t="shared" si="970"/>
        <v>581639.19999999995</v>
      </c>
    </row>
    <row r="670" spans="1:30" ht="15.75" outlineLevel="7" x14ac:dyDescent="0.2">
      <c r="A670" s="41" t="s">
        <v>418</v>
      </c>
      <c r="B670" s="41" t="s">
        <v>419</v>
      </c>
      <c r="C670" s="41" t="s">
        <v>527</v>
      </c>
      <c r="D670" s="41" t="s">
        <v>41</v>
      </c>
      <c r="E670" s="42" t="s">
        <v>42</v>
      </c>
      <c r="F670" s="32">
        <v>554725.60000000009</v>
      </c>
      <c r="G670" s="32"/>
      <c r="H670" s="32">
        <f t="shared" ref="H670:H671" si="971">SUM(F670:G670)</f>
        <v>554725.60000000009</v>
      </c>
      <c r="I670" s="32"/>
      <c r="J670" s="32"/>
      <c r="K670" s="32">
        <f t="shared" ref="K670:K671" si="972">SUM(H670:J670)</f>
        <v>554725.60000000009</v>
      </c>
      <c r="L670" s="32"/>
      <c r="M670" s="32"/>
      <c r="N670" s="32">
        <f t="shared" ref="N670:N671" si="973">SUM(K670:M670)</f>
        <v>554725.60000000009</v>
      </c>
      <c r="O670" s="32"/>
      <c r="P670" s="252">
        <f>SUM(N670:O670)</f>
        <v>554725.60000000009</v>
      </c>
      <c r="Q670" s="32">
        <v>551385.29999999993</v>
      </c>
      <c r="R670" s="32"/>
      <c r="S670" s="32">
        <f t="shared" ref="S670:S671" si="974">SUM(Q670:R670)</f>
        <v>551385.29999999993</v>
      </c>
      <c r="T670" s="32"/>
      <c r="U670" s="32">
        <f t="shared" ref="U670:U671" si="975">SUM(S670:T670)</f>
        <v>551385.29999999993</v>
      </c>
      <c r="V670" s="32"/>
      <c r="W670" s="32">
        <f t="shared" ref="W670:W671" si="976">SUM(U670:V670)</f>
        <v>551385.29999999993</v>
      </c>
      <c r="X670" s="32">
        <v>546838.39999999991</v>
      </c>
      <c r="Y670" s="32"/>
      <c r="Z670" s="32">
        <f t="shared" ref="Z670:Z671" si="977">SUM(X670:Y670)</f>
        <v>546838.39999999991</v>
      </c>
      <c r="AA670" s="32"/>
      <c r="AB670" s="32">
        <f t="shared" ref="AB670:AB671" si="978">SUM(Z670:AA670)</f>
        <v>546838.39999999991</v>
      </c>
      <c r="AC670" s="32"/>
      <c r="AD670" s="32">
        <f t="shared" ref="AD670:AD671" si="979">SUM(AB670:AC670)</f>
        <v>546838.39999999991</v>
      </c>
    </row>
    <row r="671" spans="1:30" ht="15.75" outlineLevel="7" x14ac:dyDescent="0.2">
      <c r="A671" s="41" t="s">
        <v>418</v>
      </c>
      <c r="B671" s="41" t="s">
        <v>419</v>
      </c>
      <c r="C671" s="41" t="s">
        <v>527</v>
      </c>
      <c r="D671" s="41" t="s">
        <v>14</v>
      </c>
      <c r="E671" s="42" t="s">
        <v>15</v>
      </c>
      <c r="F671" s="32">
        <v>34141.599999999999</v>
      </c>
      <c r="G671" s="32"/>
      <c r="H671" s="32">
        <f t="shared" si="971"/>
        <v>34141.599999999999</v>
      </c>
      <c r="I671" s="32"/>
      <c r="J671" s="32"/>
      <c r="K671" s="32">
        <f t="shared" si="972"/>
        <v>34141.599999999999</v>
      </c>
      <c r="L671" s="32"/>
      <c r="M671" s="32"/>
      <c r="N671" s="32">
        <f t="shared" si="973"/>
        <v>34141.599999999999</v>
      </c>
      <c r="O671" s="32"/>
      <c r="P671" s="252">
        <f>SUM(N671:O671)</f>
        <v>34141.599999999999</v>
      </c>
      <c r="Q671" s="32">
        <v>34800.800000000003</v>
      </c>
      <c r="R671" s="32"/>
      <c r="S671" s="32">
        <f t="shared" si="974"/>
        <v>34800.800000000003</v>
      </c>
      <c r="T671" s="32"/>
      <c r="U671" s="32">
        <f t="shared" si="975"/>
        <v>34800.800000000003</v>
      </c>
      <c r="V671" s="32"/>
      <c r="W671" s="32">
        <f t="shared" si="976"/>
        <v>34800.800000000003</v>
      </c>
      <c r="X671" s="32">
        <v>34800.800000000003</v>
      </c>
      <c r="Y671" s="32"/>
      <c r="Z671" s="32">
        <f t="shared" si="977"/>
        <v>34800.800000000003</v>
      </c>
      <c r="AA671" s="32"/>
      <c r="AB671" s="32">
        <f t="shared" si="978"/>
        <v>34800.800000000003</v>
      </c>
      <c r="AC671" s="32"/>
      <c r="AD671" s="32">
        <f t="shared" si="979"/>
        <v>34800.800000000003</v>
      </c>
    </row>
    <row r="672" spans="1:30" ht="31.5" outlineLevel="7" x14ac:dyDescent="0.2">
      <c r="A672" s="22" t="s">
        <v>418</v>
      </c>
      <c r="B672" s="22" t="s">
        <v>419</v>
      </c>
      <c r="C672" s="26" t="s">
        <v>31</v>
      </c>
      <c r="D672" s="26" t="s">
        <v>329</v>
      </c>
      <c r="E672" s="27" t="s">
        <v>703</v>
      </c>
      <c r="F672" s="36">
        <f>F673</f>
        <v>1515</v>
      </c>
      <c r="G672" s="36">
        <f t="shared" ref="G672:AC675" si="980">G673</f>
        <v>0</v>
      </c>
      <c r="H672" s="36">
        <f t="shared" si="980"/>
        <v>1515</v>
      </c>
      <c r="I672" s="36">
        <f t="shared" si="980"/>
        <v>0</v>
      </c>
      <c r="J672" s="36">
        <f t="shared" si="980"/>
        <v>0</v>
      </c>
      <c r="K672" s="36">
        <f t="shared" si="980"/>
        <v>1515</v>
      </c>
      <c r="L672" s="36">
        <f t="shared" si="980"/>
        <v>0</v>
      </c>
      <c r="M672" s="36">
        <f t="shared" si="980"/>
        <v>0</v>
      </c>
      <c r="N672" s="36">
        <f t="shared" si="980"/>
        <v>1515</v>
      </c>
      <c r="O672" s="36">
        <f t="shared" si="980"/>
        <v>0</v>
      </c>
      <c r="P672" s="253">
        <f t="shared" si="980"/>
        <v>1515</v>
      </c>
      <c r="Q672" s="36">
        <f t="shared" si="980"/>
        <v>1000</v>
      </c>
      <c r="R672" s="36">
        <f t="shared" si="980"/>
        <v>0</v>
      </c>
      <c r="S672" s="36">
        <f t="shared" si="980"/>
        <v>1000</v>
      </c>
      <c r="T672" s="36">
        <f t="shared" si="980"/>
        <v>0</v>
      </c>
      <c r="U672" s="36">
        <f t="shared" si="980"/>
        <v>1000</v>
      </c>
      <c r="V672" s="36">
        <f t="shared" si="980"/>
        <v>0</v>
      </c>
      <c r="W672" s="36">
        <f t="shared" si="980"/>
        <v>1000</v>
      </c>
      <c r="X672" s="36">
        <f t="shared" si="980"/>
        <v>1000</v>
      </c>
      <c r="Y672" s="36">
        <f t="shared" si="980"/>
        <v>0</v>
      </c>
      <c r="Z672" s="36">
        <f t="shared" si="980"/>
        <v>1000</v>
      </c>
      <c r="AA672" s="36">
        <f t="shared" si="980"/>
        <v>0</v>
      </c>
      <c r="AB672" s="36">
        <f t="shared" si="980"/>
        <v>1000</v>
      </c>
      <c r="AC672" s="36">
        <f t="shared" si="980"/>
        <v>0</v>
      </c>
      <c r="AD672" s="36">
        <f t="shared" ref="AC672:AD674" si="981">AD673</f>
        <v>1000</v>
      </c>
    </row>
    <row r="673" spans="1:30" ht="31.5" outlineLevel="7" x14ac:dyDescent="0.2">
      <c r="A673" s="22" t="s">
        <v>418</v>
      </c>
      <c r="B673" s="22" t="s">
        <v>419</v>
      </c>
      <c r="C673" s="26" t="s">
        <v>61</v>
      </c>
      <c r="D673" s="26" t="s">
        <v>329</v>
      </c>
      <c r="E673" s="27" t="s">
        <v>646</v>
      </c>
      <c r="F673" s="36">
        <f t="shared" ref="F673:AC674" si="982">F674</f>
        <v>1515</v>
      </c>
      <c r="G673" s="36">
        <f t="shared" si="982"/>
        <v>0</v>
      </c>
      <c r="H673" s="36">
        <f t="shared" si="982"/>
        <v>1515</v>
      </c>
      <c r="I673" s="36">
        <f t="shared" si="982"/>
        <v>0</v>
      </c>
      <c r="J673" s="36">
        <f t="shared" si="982"/>
        <v>0</v>
      </c>
      <c r="K673" s="36">
        <f t="shared" si="982"/>
        <v>1515</v>
      </c>
      <c r="L673" s="36">
        <f t="shared" si="982"/>
        <v>0</v>
      </c>
      <c r="M673" s="36">
        <f t="shared" si="982"/>
        <v>0</v>
      </c>
      <c r="N673" s="36">
        <f t="shared" si="982"/>
        <v>1515</v>
      </c>
      <c r="O673" s="36">
        <f t="shared" si="982"/>
        <v>0</v>
      </c>
      <c r="P673" s="253">
        <f t="shared" si="982"/>
        <v>1515</v>
      </c>
      <c r="Q673" s="36">
        <f t="shared" si="980"/>
        <v>1000</v>
      </c>
      <c r="R673" s="36">
        <f t="shared" si="982"/>
        <v>0</v>
      </c>
      <c r="S673" s="36">
        <f t="shared" si="982"/>
        <v>1000</v>
      </c>
      <c r="T673" s="36">
        <f t="shared" si="982"/>
        <v>0</v>
      </c>
      <c r="U673" s="36">
        <f t="shared" si="982"/>
        <v>1000</v>
      </c>
      <c r="V673" s="36">
        <f t="shared" si="982"/>
        <v>0</v>
      </c>
      <c r="W673" s="36">
        <f t="shared" si="982"/>
        <v>1000</v>
      </c>
      <c r="X673" s="36">
        <f t="shared" si="980"/>
        <v>1000</v>
      </c>
      <c r="Y673" s="36">
        <f t="shared" si="982"/>
        <v>0</v>
      </c>
      <c r="Z673" s="36">
        <f t="shared" si="982"/>
        <v>1000</v>
      </c>
      <c r="AA673" s="36">
        <f t="shared" si="982"/>
        <v>0</v>
      </c>
      <c r="AB673" s="36">
        <f t="shared" si="982"/>
        <v>1000</v>
      </c>
      <c r="AC673" s="36">
        <f t="shared" si="982"/>
        <v>0</v>
      </c>
      <c r="AD673" s="36">
        <f t="shared" si="981"/>
        <v>1000</v>
      </c>
    </row>
    <row r="674" spans="1:30" s="82" customFormat="1" ht="15.75" outlineLevel="7" x14ac:dyDescent="0.2">
      <c r="A674" s="22" t="s">
        <v>418</v>
      </c>
      <c r="B674" s="22" t="s">
        <v>419</v>
      </c>
      <c r="C674" s="26" t="s">
        <v>70</v>
      </c>
      <c r="D674" s="26"/>
      <c r="E674" s="27" t="s">
        <v>71</v>
      </c>
      <c r="F674" s="36">
        <f>F675</f>
        <v>1515</v>
      </c>
      <c r="G674" s="36">
        <f t="shared" si="982"/>
        <v>0</v>
      </c>
      <c r="H674" s="36">
        <f t="shared" si="982"/>
        <v>1515</v>
      </c>
      <c r="I674" s="36">
        <f t="shared" si="982"/>
        <v>0</v>
      </c>
      <c r="J674" s="36">
        <f t="shared" si="982"/>
        <v>0</v>
      </c>
      <c r="K674" s="36">
        <f t="shared" si="982"/>
        <v>1515</v>
      </c>
      <c r="L674" s="36">
        <f t="shared" si="982"/>
        <v>0</v>
      </c>
      <c r="M674" s="36">
        <f t="shared" si="982"/>
        <v>0</v>
      </c>
      <c r="N674" s="36">
        <f t="shared" si="982"/>
        <v>1515</v>
      </c>
      <c r="O674" s="36">
        <f t="shared" si="982"/>
        <v>0</v>
      </c>
      <c r="P674" s="253">
        <f t="shared" si="982"/>
        <v>1515</v>
      </c>
      <c r="Q674" s="36">
        <f t="shared" si="980"/>
        <v>1000</v>
      </c>
      <c r="R674" s="36">
        <f t="shared" si="982"/>
        <v>0</v>
      </c>
      <c r="S674" s="36">
        <f t="shared" si="982"/>
        <v>1000</v>
      </c>
      <c r="T674" s="36">
        <f t="shared" si="982"/>
        <v>0</v>
      </c>
      <c r="U674" s="36">
        <f t="shared" si="982"/>
        <v>1000</v>
      </c>
      <c r="V674" s="36">
        <f t="shared" si="982"/>
        <v>0</v>
      </c>
      <c r="W674" s="36">
        <f t="shared" si="982"/>
        <v>1000</v>
      </c>
      <c r="X674" s="36">
        <f t="shared" si="980"/>
        <v>1000</v>
      </c>
      <c r="Y674" s="36">
        <f t="shared" si="982"/>
        <v>0</v>
      </c>
      <c r="Z674" s="36">
        <f t="shared" si="982"/>
        <v>1000</v>
      </c>
      <c r="AA674" s="36">
        <f t="shared" si="982"/>
        <v>0</v>
      </c>
      <c r="AB674" s="36">
        <f t="shared" si="982"/>
        <v>1000</v>
      </c>
      <c r="AC674" s="36">
        <f t="shared" si="981"/>
        <v>0</v>
      </c>
      <c r="AD674" s="36">
        <f t="shared" si="981"/>
        <v>1000</v>
      </c>
    </row>
    <row r="675" spans="1:30" s="82" customFormat="1" ht="15.75" outlineLevel="7" x14ac:dyDescent="0.2">
      <c r="A675" s="22" t="s">
        <v>418</v>
      </c>
      <c r="B675" s="22" t="s">
        <v>419</v>
      </c>
      <c r="C675" s="53" t="s">
        <v>446</v>
      </c>
      <c r="D675" s="26"/>
      <c r="E675" s="59" t="s">
        <v>445</v>
      </c>
      <c r="F675" s="36">
        <f t="shared" ref="F675:AD675" si="983">F676</f>
        <v>1515</v>
      </c>
      <c r="G675" s="36">
        <f t="shared" si="983"/>
        <v>0</v>
      </c>
      <c r="H675" s="36">
        <f t="shared" si="983"/>
        <v>1515</v>
      </c>
      <c r="I675" s="36">
        <f t="shared" si="983"/>
        <v>0</v>
      </c>
      <c r="J675" s="36">
        <f t="shared" si="983"/>
        <v>0</v>
      </c>
      <c r="K675" s="36">
        <f t="shared" si="983"/>
        <v>1515</v>
      </c>
      <c r="L675" s="36">
        <f t="shared" si="983"/>
        <v>0</v>
      </c>
      <c r="M675" s="36">
        <f t="shared" si="983"/>
        <v>0</v>
      </c>
      <c r="N675" s="36">
        <f t="shared" si="983"/>
        <v>1515</v>
      </c>
      <c r="O675" s="36">
        <f t="shared" si="983"/>
        <v>0</v>
      </c>
      <c r="P675" s="253">
        <f t="shared" si="983"/>
        <v>1515</v>
      </c>
      <c r="Q675" s="36">
        <f t="shared" si="980"/>
        <v>1000</v>
      </c>
      <c r="R675" s="36">
        <f t="shared" si="983"/>
        <v>0</v>
      </c>
      <c r="S675" s="36">
        <f t="shared" si="983"/>
        <v>1000</v>
      </c>
      <c r="T675" s="36">
        <f t="shared" si="983"/>
        <v>0</v>
      </c>
      <c r="U675" s="36">
        <f t="shared" si="983"/>
        <v>1000</v>
      </c>
      <c r="V675" s="36">
        <f t="shared" si="983"/>
        <v>0</v>
      </c>
      <c r="W675" s="36">
        <f t="shared" si="983"/>
        <v>1000</v>
      </c>
      <c r="X675" s="36">
        <f t="shared" si="980"/>
        <v>1000</v>
      </c>
      <c r="Y675" s="36">
        <f t="shared" si="983"/>
        <v>0</v>
      </c>
      <c r="Z675" s="36">
        <f t="shared" si="983"/>
        <v>1000</v>
      </c>
      <c r="AA675" s="36">
        <f t="shared" si="983"/>
        <v>0</v>
      </c>
      <c r="AB675" s="36">
        <f t="shared" si="983"/>
        <v>1000</v>
      </c>
      <c r="AC675" s="36">
        <f t="shared" si="983"/>
        <v>0</v>
      </c>
      <c r="AD675" s="36">
        <f t="shared" si="983"/>
        <v>1000</v>
      </c>
    </row>
    <row r="676" spans="1:30" ht="15.75" outlineLevel="7" x14ac:dyDescent="0.2">
      <c r="A676" s="41" t="s">
        <v>418</v>
      </c>
      <c r="B676" s="41" t="s">
        <v>419</v>
      </c>
      <c r="C676" s="54" t="s">
        <v>446</v>
      </c>
      <c r="D676" s="41" t="s">
        <v>41</v>
      </c>
      <c r="E676" s="42" t="s">
        <v>42</v>
      </c>
      <c r="F676" s="32">
        <v>1515</v>
      </c>
      <c r="G676" s="32"/>
      <c r="H676" s="32">
        <f>SUM(F676:G676)</f>
        <v>1515</v>
      </c>
      <c r="I676" s="32"/>
      <c r="J676" s="32"/>
      <c r="K676" s="32">
        <f>SUM(H676:J676)</f>
        <v>1515</v>
      </c>
      <c r="L676" s="32"/>
      <c r="M676" s="32"/>
      <c r="N676" s="32">
        <f>SUM(K676:M676)</f>
        <v>1515</v>
      </c>
      <c r="O676" s="32"/>
      <c r="P676" s="252">
        <f>SUM(N676:O676)</f>
        <v>1515</v>
      </c>
      <c r="Q676" s="32">
        <v>1000</v>
      </c>
      <c r="R676" s="32"/>
      <c r="S676" s="32">
        <f>SUM(Q676:R676)</f>
        <v>1000</v>
      </c>
      <c r="T676" s="32"/>
      <c r="U676" s="32">
        <f>SUM(S676:T676)</f>
        <v>1000</v>
      </c>
      <c r="V676" s="32"/>
      <c r="W676" s="32">
        <f>SUM(U676:V676)</f>
        <v>1000</v>
      </c>
      <c r="X676" s="32">
        <v>1000</v>
      </c>
      <c r="Y676" s="32"/>
      <c r="Z676" s="32">
        <f>SUM(X676:Y676)</f>
        <v>1000</v>
      </c>
      <c r="AA676" s="32"/>
      <c r="AB676" s="32">
        <f>SUM(Z676:AA676)</f>
        <v>1000</v>
      </c>
      <c r="AC676" s="32"/>
      <c r="AD676" s="32">
        <f>SUM(AB676:AC676)</f>
        <v>1000</v>
      </c>
    </row>
    <row r="677" spans="1:30" ht="15.75" outlineLevel="1" x14ac:dyDescent="0.2">
      <c r="A677" s="22" t="s">
        <v>418</v>
      </c>
      <c r="B677" s="22" t="s">
        <v>393</v>
      </c>
      <c r="C677" s="22"/>
      <c r="D677" s="22"/>
      <c r="E677" s="40" t="s">
        <v>421</v>
      </c>
      <c r="F677" s="36">
        <f t="shared" ref="F677:AB677" si="984">F678+F712</f>
        <v>1139239.8</v>
      </c>
      <c r="G677" s="36">
        <f t="shared" si="984"/>
        <v>-3707.18</v>
      </c>
      <c r="H677" s="36">
        <f t="shared" si="984"/>
        <v>1135532.6199999999</v>
      </c>
      <c r="I677" s="36">
        <f t="shared" si="984"/>
        <v>1195</v>
      </c>
      <c r="J677" s="36">
        <f t="shared" si="984"/>
        <v>0</v>
      </c>
      <c r="K677" s="36">
        <f t="shared" si="984"/>
        <v>1136727.6199999999</v>
      </c>
      <c r="L677" s="36">
        <f t="shared" si="984"/>
        <v>30854.41071</v>
      </c>
      <c r="M677" s="36">
        <f t="shared" si="984"/>
        <v>5351.4466400000001</v>
      </c>
      <c r="N677" s="36">
        <f t="shared" si="984"/>
        <v>1172933.4773499998</v>
      </c>
      <c r="O677" s="36">
        <f t="shared" ref="O677:P677" si="985">O678+O712</f>
        <v>0</v>
      </c>
      <c r="P677" s="253">
        <f t="shared" si="985"/>
        <v>1172933.4773499998</v>
      </c>
      <c r="Q677" s="36">
        <f t="shared" si="984"/>
        <v>1097963.7000000002</v>
      </c>
      <c r="R677" s="36">
        <f t="shared" si="984"/>
        <v>0</v>
      </c>
      <c r="S677" s="36">
        <f t="shared" si="984"/>
        <v>1097963.7000000002</v>
      </c>
      <c r="T677" s="36">
        <f t="shared" si="984"/>
        <v>0</v>
      </c>
      <c r="U677" s="36">
        <f t="shared" si="984"/>
        <v>1097963.7000000002</v>
      </c>
      <c r="V677" s="36">
        <f t="shared" ref="V677:W677" si="986">V678+V712</f>
        <v>0</v>
      </c>
      <c r="W677" s="36">
        <f t="shared" si="986"/>
        <v>1097963.7000000002</v>
      </c>
      <c r="X677" s="36">
        <f t="shared" si="984"/>
        <v>1089503.7</v>
      </c>
      <c r="Y677" s="36">
        <f t="shared" si="984"/>
        <v>0</v>
      </c>
      <c r="Z677" s="36">
        <f t="shared" si="984"/>
        <v>1089503.7</v>
      </c>
      <c r="AA677" s="36">
        <f t="shared" si="984"/>
        <v>0</v>
      </c>
      <c r="AB677" s="36">
        <f t="shared" si="984"/>
        <v>1089503.7</v>
      </c>
      <c r="AC677" s="36">
        <f t="shared" ref="AC677:AD677" si="987">AC678+AC712</f>
        <v>0</v>
      </c>
      <c r="AD677" s="36">
        <f t="shared" si="987"/>
        <v>1089503.7</v>
      </c>
    </row>
    <row r="678" spans="1:30" ht="15.75" outlineLevel="2" x14ac:dyDescent="0.2">
      <c r="A678" s="22" t="s">
        <v>418</v>
      </c>
      <c r="B678" s="22" t="s">
        <v>393</v>
      </c>
      <c r="C678" s="22" t="s">
        <v>158</v>
      </c>
      <c r="D678" s="22"/>
      <c r="E678" s="40" t="s">
        <v>632</v>
      </c>
      <c r="F678" s="36">
        <f t="shared" ref="F678:AB678" si="988">F679+F690</f>
        <v>1137869.8</v>
      </c>
      <c r="G678" s="36">
        <f t="shared" si="988"/>
        <v>-3707.18</v>
      </c>
      <c r="H678" s="36">
        <f t="shared" si="988"/>
        <v>1134162.6199999999</v>
      </c>
      <c r="I678" s="36">
        <f t="shared" si="988"/>
        <v>1195</v>
      </c>
      <c r="J678" s="36">
        <f t="shared" si="988"/>
        <v>0</v>
      </c>
      <c r="K678" s="36">
        <f t="shared" si="988"/>
        <v>1135357.6199999999</v>
      </c>
      <c r="L678" s="36">
        <f t="shared" si="988"/>
        <v>30854.41071</v>
      </c>
      <c r="M678" s="36">
        <f t="shared" si="988"/>
        <v>5351.4466400000001</v>
      </c>
      <c r="N678" s="36">
        <f t="shared" si="988"/>
        <v>1171563.4773499998</v>
      </c>
      <c r="O678" s="36">
        <f t="shared" ref="O678:P678" si="989">O679+O690</f>
        <v>0</v>
      </c>
      <c r="P678" s="253">
        <f t="shared" si="989"/>
        <v>1171563.4773499998</v>
      </c>
      <c r="Q678" s="36">
        <f t="shared" si="988"/>
        <v>1096593.7000000002</v>
      </c>
      <c r="R678" s="36">
        <f t="shared" si="988"/>
        <v>0</v>
      </c>
      <c r="S678" s="36">
        <f t="shared" si="988"/>
        <v>1096593.7000000002</v>
      </c>
      <c r="T678" s="36">
        <f t="shared" si="988"/>
        <v>0</v>
      </c>
      <c r="U678" s="36">
        <f t="shared" si="988"/>
        <v>1096593.7000000002</v>
      </c>
      <c r="V678" s="36">
        <f t="shared" ref="V678:W678" si="990">V679+V690</f>
        <v>0</v>
      </c>
      <c r="W678" s="36">
        <f t="shared" si="990"/>
        <v>1096593.7000000002</v>
      </c>
      <c r="X678" s="36">
        <f t="shared" si="988"/>
        <v>1088133.7</v>
      </c>
      <c r="Y678" s="36">
        <f t="shared" si="988"/>
        <v>0</v>
      </c>
      <c r="Z678" s="36">
        <f t="shared" si="988"/>
        <v>1088133.7</v>
      </c>
      <c r="AA678" s="36">
        <f t="shared" si="988"/>
        <v>0</v>
      </c>
      <c r="AB678" s="36">
        <f t="shared" si="988"/>
        <v>1088133.7</v>
      </c>
      <c r="AC678" s="36">
        <f t="shared" ref="AC678:AD678" si="991">AC679+AC690</f>
        <v>0</v>
      </c>
      <c r="AD678" s="36">
        <f t="shared" si="991"/>
        <v>1088133.7</v>
      </c>
    </row>
    <row r="679" spans="1:30" ht="31.5" outlineLevel="2" x14ac:dyDescent="0.2">
      <c r="A679" s="22" t="s">
        <v>418</v>
      </c>
      <c r="B679" s="22" t="s">
        <v>393</v>
      </c>
      <c r="C679" s="22" t="s">
        <v>159</v>
      </c>
      <c r="D679" s="22"/>
      <c r="E679" s="40" t="s">
        <v>633</v>
      </c>
      <c r="F679" s="36">
        <f>F680</f>
        <v>54572.1</v>
      </c>
      <c r="G679" s="36">
        <f t="shared" ref="G679" si="992">G680</f>
        <v>-3707.18</v>
      </c>
      <c r="H679" s="36">
        <f>H680+H687</f>
        <v>50864.92</v>
      </c>
      <c r="I679" s="36">
        <f t="shared" ref="I679:AB679" si="993">I680+I687</f>
        <v>1195</v>
      </c>
      <c r="J679" s="36">
        <f t="shared" si="993"/>
        <v>0</v>
      </c>
      <c r="K679" s="36">
        <f t="shared" si="993"/>
        <v>52059.92</v>
      </c>
      <c r="L679" s="36">
        <f t="shared" si="993"/>
        <v>0</v>
      </c>
      <c r="M679" s="36">
        <f t="shared" si="993"/>
        <v>5351.4466400000001</v>
      </c>
      <c r="N679" s="36">
        <f t="shared" si="993"/>
        <v>57411.36664</v>
      </c>
      <c r="O679" s="36">
        <f t="shared" ref="O679:P679" si="994">O680+O687</f>
        <v>0</v>
      </c>
      <c r="P679" s="253">
        <f t="shared" si="994"/>
        <v>57411.36664</v>
      </c>
      <c r="Q679" s="36">
        <f t="shared" si="993"/>
        <v>3200</v>
      </c>
      <c r="R679" s="36">
        <f t="shared" si="993"/>
        <v>0</v>
      </c>
      <c r="S679" s="36">
        <f t="shared" si="993"/>
        <v>3200</v>
      </c>
      <c r="T679" s="36">
        <f t="shared" si="993"/>
        <v>0</v>
      </c>
      <c r="U679" s="36">
        <f t="shared" si="993"/>
        <v>3200</v>
      </c>
      <c r="V679" s="36">
        <f t="shared" ref="V679:W679" si="995">V680+V687</f>
        <v>0</v>
      </c>
      <c r="W679" s="36">
        <f t="shared" si="995"/>
        <v>3200</v>
      </c>
      <c r="X679" s="36">
        <f t="shared" si="993"/>
        <v>5200</v>
      </c>
      <c r="Y679" s="36">
        <f t="shared" si="993"/>
        <v>0</v>
      </c>
      <c r="Z679" s="36">
        <f t="shared" si="993"/>
        <v>5200</v>
      </c>
      <c r="AA679" s="36">
        <f t="shared" si="993"/>
        <v>0</v>
      </c>
      <c r="AB679" s="36">
        <f t="shared" si="993"/>
        <v>5200</v>
      </c>
      <c r="AC679" s="36">
        <f t="shared" ref="AC679:AD679" si="996">AC680+AC687</f>
        <v>0</v>
      </c>
      <c r="AD679" s="36">
        <f t="shared" si="996"/>
        <v>5200</v>
      </c>
    </row>
    <row r="680" spans="1:30" ht="31.5" outlineLevel="2" x14ac:dyDescent="0.2">
      <c r="A680" s="22" t="s">
        <v>418</v>
      </c>
      <c r="B680" s="22" t="s">
        <v>393</v>
      </c>
      <c r="C680" s="22" t="s">
        <v>160</v>
      </c>
      <c r="D680" s="22"/>
      <c r="E680" s="40" t="s">
        <v>161</v>
      </c>
      <c r="F680" s="36">
        <f>F681+F685+F683</f>
        <v>54572.1</v>
      </c>
      <c r="G680" s="36">
        <f t="shared" ref="G680:AB680" si="997">G681+G685+G683</f>
        <v>-3707.18</v>
      </c>
      <c r="H680" s="36">
        <f t="shared" si="997"/>
        <v>50864.92</v>
      </c>
      <c r="I680" s="36">
        <f t="shared" si="997"/>
        <v>600</v>
      </c>
      <c r="J680" s="36">
        <f t="shared" si="997"/>
        <v>0</v>
      </c>
      <c r="K680" s="36">
        <f t="shared" si="997"/>
        <v>51464.92</v>
      </c>
      <c r="L680" s="36">
        <f t="shared" si="997"/>
        <v>0</v>
      </c>
      <c r="M680" s="36">
        <f t="shared" si="997"/>
        <v>5351.4466400000001</v>
      </c>
      <c r="N680" s="36">
        <f t="shared" si="997"/>
        <v>56816.36664</v>
      </c>
      <c r="O680" s="36">
        <f t="shared" ref="O680:P680" si="998">O681+O685+O683</f>
        <v>0</v>
      </c>
      <c r="P680" s="253">
        <f t="shared" si="998"/>
        <v>56816.36664</v>
      </c>
      <c r="Q680" s="36">
        <f t="shared" si="997"/>
        <v>3200</v>
      </c>
      <c r="R680" s="36">
        <f t="shared" si="997"/>
        <v>0</v>
      </c>
      <c r="S680" s="36">
        <f t="shared" si="997"/>
        <v>3200</v>
      </c>
      <c r="T680" s="36">
        <f t="shared" si="997"/>
        <v>0</v>
      </c>
      <c r="U680" s="36">
        <f t="shared" si="997"/>
        <v>3200</v>
      </c>
      <c r="V680" s="36">
        <f t="shared" ref="V680:W680" si="999">V681+V685+V683</f>
        <v>0</v>
      </c>
      <c r="W680" s="36">
        <f t="shared" si="999"/>
        <v>3200</v>
      </c>
      <c r="X680" s="36">
        <f t="shared" si="997"/>
        <v>5200</v>
      </c>
      <c r="Y680" s="36">
        <f t="shared" si="997"/>
        <v>0</v>
      </c>
      <c r="Z680" s="36">
        <f t="shared" si="997"/>
        <v>5200</v>
      </c>
      <c r="AA680" s="36">
        <f t="shared" si="997"/>
        <v>0</v>
      </c>
      <c r="AB680" s="36">
        <f t="shared" si="997"/>
        <v>5200</v>
      </c>
      <c r="AC680" s="36">
        <f t="shared" ref="AC680:AD680" si="1000">AC681+AC685+AC683</f>
        <v>0</v>
      </c>
      <c r="AD680" s="36">
        <f t="shared" si="1000"/>
        <v>5200</v>
      </c>
    </row>
    <row r="681" spans="1:30" ht="15.75" outlineLevel="2" x14ac:dyDescent="0.2">
      <c r="A681" s="26" t="s">
        <v>418</v>
      </c>
      <c r="B681" s="53" t="s">
        <v>393</v>
      </c>
      <c r="C681" s="26" t="s">
        <v>474</v>
      </c>
      <c r="D681" s="26"/>
      <c r="E681" s="27" t="s">
        <v>475</v>
      </c>
      <c r="F681" s="36">
        <f t="shared" ref="F681:AC683" si="1001">F682</f>
        <v>200</v>
      </c>
      <c r="G681" s="36">
        <f t="shared" si="1001"/>
        <v>0</v>
      </c>
      <c r="H681" s="36">
        <f t="shared" si="1001"/>
        <v>200</v>
      </c>
      <c r="I681" s="36">
        <f t="shared" si="1001"/>
        <v>0</v>
      </c>
      <c r="J681" s="36">
        <f t="shared" si="1001"/>
        <v>0</v>
      </c>
      <c r="K681" s="36">
        <f t="shared" si="1001"/>
        <v>200</v>
      </c>
      <c r="L681" s="36">
        <f t="shared" si="1001"/>
        <v>0</v>
      </c>
      <c r="M681" s="36">
        <f t="shared" si="1001"/>
        <v>0</v>
      </c>
      <c r="N681" s="36">
        <f t="shared" si="1001"/>
        <v>200</v>
      </c>
      <c r="O681" s="36">
        <f t="shared" si="1001"/>
        <v>0</v>
      </c>
      <c r="P681" s="253">
        <f t="shared" si="1001"/>
        <v>200</v>
      </c>
      <c r="Q681" s="36">
        <f t="shared" si="1001"/>
        <v>200</v>
      </c>
      <c r="R681" s="36">
        <f t="shared" si="1001"/>
        <v>0</v>
      </c>
      <c r="S681" s="36">
        <f t="shared" si="1001"/>
        <v>200</v>
      </c>
      <c r="T681" s="36">
        <f t="shared" si="1001"/>
        <v>0</v>
      </c>
      <c r="U681" s="36">
        <f t="shared" si="1001"/>
        <v>200</v>
      </c>
      <c r="V681" s="36">
        <f t="shared" si="1001"/>
        <v>0</v>
      </c>
      <c r="W681" s="36">
        <f t="shared" si="1001"/>
        <v>200</v>
      </c>
      <c r="X681" s="36">
        <f t="shared" si="1001"/>
        <v>200</v>
      </c>
      <c r="Y681" s="36">
        <f t="shared" si="1001"/>
        <v>0</v>
      </c>
      <c r="Z681" s="36">
        <f t="shared" si="1001"/>
        <v>200</v>
      </c>
      <c r="AA681" s="36">
        <f t="shared" si="1001"/>
        <v>0</v>
      </c>
      <c r="AB681" s="36">
        <f t="shared" si="1001"/>
        <v>200</v>
      </c>
      <c r="AC681" s="36">
        <f t="shared" si="1001"/>
        <v>0</v>
      </c>
      <c r="AD681" s="36">
        <f t="shared" ref="AC681:AD683" si="1002">AD682</f>
        <v>200</v>
      </c>
    </row>
    <row r="682" spans="1:30" ht="15.75" outlineLevel="2" x14ac:dyDescent="0.2">
      <c r="A682" s="30" t="s">
        <v>418</v>
      </c>
      <c r="B682" s="54" t="s">
        <v>393</v>
      </c>
      <c r="C682" s="30" t="s">
        <v>474</v>
      </c>
      <c r="D682" s="30" t="s">
        <v>41</v>
      </c>
      <c r="E682" s="31" t="s">
        <v>42</v>
      </c>
      <c r="F682" s="32">
        <v>200</v>
      </c>
      <c r="G682" s="32"/>
      <c r="H682" s="32">
        <f>SUM(F682:G682)</f>
        <v>200</v>
      </c>
      <c r="I682" s="32"/>
      <c r="J682" s="32"/>
      <c r="K682" s="32">
        <f>SUM(H682:J682)</f>
        <v>200</v>
      </c>
      <c r="L682" s="32"/>
      <c r="M682" s="32"/>
      <c r="N682" s="32">
        <f>SUM(K682:M682)</f>
        <v>200</v>
      </c>
      <c r="O682" s="32"/>
      <c r="P682" s="252">
        <f>SUM(N682:O682)</f>
        <v>200</v>
      </c>
      <c r="Q682" s="32">
        <v>200</v>
      </c>
      <c r="R682" s="32"/>
      <c r="S682" s="32">
        <f>SUM(Q682:R682)</f>
        <v>200</v>
      </c>
      <c r="T682" s="32"/>
      <c r="U682" s="32">
        <f>SUM(S682:T682)</f>
        <v>200</v>
      </c>
      <c r="V682" s="32"/>
      <c r="W682" s="32">
        <f>SUM(U682:V682)</f>
        <v>200</v>
      </c>
      <c r="X682" s="32">
        <v>200</v>
      </c>
      <c r="Y682" s="32"/>
      <c r="Z682" s="32">
        <f>SUM(X682:Y682)</f>
        <v>200</v>
      </c>
      <c r="AA682" s="32"/>
      <c r="AB682" s="32">
        <f>SUM(Z682:AA682)</f>
        <v>200</v>
      </c>
      <c r="AC682" s="32"/>
      <c r="AD682" s="32">
        <f>SUM(AB682:AC682)</f>
        <v>200</v>
      </c>
    </row>
    <row r="683" spans="1:30" ht="31.5" outlineLevel="2" x14ac:dyDescent="0.2">
      <c r="A683" s="26" t="s">
        <v>418</v>
      </c>
      <c r="B683" s="53" t="s">
        <v>393</v>
      </c>
      <c r="C683" s="26" t="s">
        <v>438</v>
      </c>
      <c r="D683" s="26" t="s">
        <v>329</v>
      </c>
      <c r="E683" s="27" t="s">
        <v>570</v>
      </c>
      <c r="F683" s="36">
        <f t="shared" si="1001"/>
        <v>18000</v>
      </c>
      <c r="G683" s="36">
        <f t="shared" si="1001"/>
        <v>-3707.18</v>
      </c>
      <c r="H683" s="36">
        <f t="shared" si="1001"/>
        <v>14292.82</v>
      </c>
      <c r="I683" s="36">
        <f t="shared" si="1001"/>
        <v>600</v>
      </c>
      <c r="J683" s="36">
        <f t="shared" si="1001"/>
        <v>0</v>
      </c>
      <c r="K683" s="36">
        <f t="shared" si="1001"/>
        <v>14892.82</v>
      </c>
      <c r="L683" s="36">
        <f t="shared" si="1001"/>
        <v>0</v>
      </c>
      <c r="M683" s="36">
        <f t="shared" si="1001"/>
        <v>5351.4466400000001</v>
      </c>
      <c r="N683" s="36">
        <f t="shared" si="1001"/>
        <v>20244.266640000002</v>
      </c>
      <c r="O683" s="36">
        <f t="shared" si="1001"/>
        <v>0</v>
      </c>
      <c r="P683" s="253">
        <f t="shared" si="1001"/>
        <v>20244.266640000002</v>
      </c>
      <c r="Q683" s="36">
        <f t="shared" si="1001"/>
        <v>3000</v>
      </c>
      <c r="R683" s="36">
        <f t="shared" si="1001"/>
        <v>0</v>
      </c>
      <c r="S683" s="36">
        <f t="shared" si="1001"/>
        <v>3000</v>
      </c>
      <c r="T683" s="36">
        <f t="shared" si="1001"/>
        <v>0</v>
      </c>
      <c r="U683" s="36">
        <f t="shared" si="1001"/>
        <v>3000</v>
      </c>
      <c r="V683" s="36">
        <f t="shared" si="1001"/>
        <v>0</v>
      </c>
      <c r="W683" s="36">
        <f t="shared" si="1001"/>
        <v>3000</v>
      </c>
      <c r="X683" s="36">
        <f t="shared" si="1001"/>
        <v>5000</v>
      </c>
      <c r="Y683" s="36">
        <f t="shared" si="1001"/>
        <v>0</v>
      </c>
      <c r="Z683" s="36">
        <f t="shared" si="1001"/>
        <v>5000</v>
      </c>
      <c r="AA683" s="36">
        <f t="shared" si="1001"/>
        <v>0</v>
      </c>
      <c r="AB683" s="36">
        <f t="shared" si="1001"/>
        <v>5000</v>
      </c>
      <c r="AC683" s="36">
        <f t="shared" si="1002"/>
        <v>0</v>
      </c>
      <c r="AD683" s="36">
        <f t="shared" si="1002"/>
        <v>5000</v>
      </c>
    </row>
    <row r="684" spans="1:30" ht="15.75" outlineLevel="2" x14ac:dyDescent="0.2">
      <c r="A684" s="30" t="s">
        <v>418</v>
      </c>
      <c r="B684" s="54" t="s">
        <v>393</v>
      </c>
      <c r="C684" s="30" t="s">
        <v>438</v>
      </c>
      <c r="D684" s="30" t="s">
        <v>41</v>
      </c>
      <c r="E684" s="31" t="s">
        <v>310</v>
      </c>
      <c r="F684" s="32">
        <v>18000</v>
      </c>
      <c r="G684" s="32">
        <v>-3707.18</v>
      </c>
      <c r="H684" s="32">
        <f>SUM(F684:G684)</f>
        <v>14292.82</v>
      </c>
      <c r="I684" s="32">
        <v>600</v>
      </c>
      <c r="J684" s="32"/>
      <c r="K684" s="32">
        <f>SUM(H684:J684)</f>
        <v>14892.82</v>
      </c>
      <c r="L684" s="32"/>
      <c r="M684" s="32">
        <f>4175.76606+1175.68058</f>
        <v>5351.4466400000001</v>
      </c>
      <c r="N684" s="32">
        <f>SUM(K684:M684)</f>
        <v>20244.266640000002</v>
      </c>
      <c r="O684" s="32"/>
      <c r="P684" s="252">
        <f>SUM(N684:O684)</f>
        <v>20244.266640000002</v>
      </c>
      <c r="Q684" s="34">
        <v>3000</v>
      </c>
      <c r="R684" s="32"/>
      <c r="S684" s="32">
        <f>SUM(Q684:R684)</f>
        <v>3000</v>
      </c>
      <c r="T684" s="32"/>
      <c r="U684" s="32">
        <f>SUM(S684:T684)</f>
        <v>3000</v>
      </c>
      <c r="V684" s="32"/>
      <c r="W684" s="32">
        <f>SUM(U684:V684)</f>
        <v>3000</v>
      </c>
      <c r="X684" s="34">
        <v>5000</v>
      </c>
      <c r="Y684" s="32"/>
      <c r="Z684" s="32">
        <f>SUM(X684:Y684)</f>
        <v>5000</v>
      </c>
      <c r="AA684" s="32"/>
      <c r="AB684" s="32">
        <f>SUM(Z684:AA684)</f>
        <v>5000</v>
      </c>
      <c r="AC684" s="32"/>
      <c r="AD684" s="32">
        <f>SUM(AB684:AC684)</f>
        <v>5000</v>
      </c>
    </row>
    <row r="685" spans="1:30" ht="25.5" customHeight="1" outlineLevel="2" x14ac:dyDescent="0.2">
      <c r="A685" s="26" t="s">
        <v>418</v>
      </c>
      <c r="B685" s="53" t="s">
        <v>393</v>
      </c>
      <c r="C685" s="22" t="s">
        <v>889</v>
      </c>
      <c r="D685" s="22"/>
      <c r="E685" s="40" t="s">
        <v>890</v>
      </c>
      <c r="F685" s="36">
        <f t="shared" ref="F685:AC685" si="1003">F686</f>
        <v>36372.1</v>
      </c>
      <c r="G685" s="36">
        <f t="shared" si="1003"/>
        <v>0</v>
      </c>
      <c r="H685" s="36">
        <f t="shared" si="1003"/>
        <v>36372.1</v>
      </c>
      <c r="I685" s="36">
        <f t="shared" si="1003"/>
        <v>0</v>
      </c>
      <c r="J685" s="36">
        <f t="shared" si="1003"/>
        <v>0</v>
      </c>
      <c r="K685" s="36">
        <f t="shared" si="1003"/>
        <v>36372.1</v>
      </c>
      <c r="L685" s="36">
        <f t="shared" si="1003"/>
        <v>0</v>
      </c>
      <c r="M685" s="36">
        <f t="shared" si="1003"/>
        <v>0</v>
      </c>
      <c r="N685" s="36">
        <f t="shared" si="1003"/>
        <v>36372.1</v>
      </c>
      <c r="O685" s="36">
        <f t="shared" si="1003"/>
        <v>0</v>
      </c>
      <c r="P685" s="253">
        <f t="shared" si="1003"/>
        <v>36372.1</v>
      </c>
      <c r="Q685" s="36"/>
      <c r="R685" s="36">
        <f t="shared" si="1003"/>
        <v>0</v>
      </c>
      <c r="S685" s="36"/>
      <c r="T685" s="36">
        <f t="shared" si="1003"/>
        <v>0</v>
      </c>
      <c r="U685" s="36"/>
      <c r="V685" s="36">
        <f t="shared" si="1003"/>
        <v>0</v>
      </c>
      <c r="W685" s="36"/>
      <c r="X685" s="36"/>
      <c r="Y685" s="36">
        <f t="shared" si="1003"/>
        <v>0</v>
      </c>
      <c r="Z685" s="36"/>
      <c r="AA685" s="36">
        <f t="shared" si="1003"/>
        <v>0</v>
      </c>
      <c r="AB685" s="36"/>
      <c r="AC685" s="36">
        <f t="shared" si="1003"/>
        <v>0</v>
      </c>
      <c r="AD685" s="36"/>
    </row>
    <row r="686" spans="1:30" ht="22.5" customHeight="1" outlineLevel="2" x14ac:dyDescent="0.2">
      <c r="A686" s="30" t="s">
        <v>418</v>
      </c>
      <c r="B686" s="54" t="s">
        <v>393</v>
      </c>
      <c r="C686" s="41" t="s">
        <v>889</v>
      </c>
      <c r="D686" s="41" t="s">
        <v>41</v>
      </c>
      <c r="E686" s="42" t="s">
        <v>42</v>
      </c>
      <c r="F686" s="32">
        <v>36372.1</v>
      </c>
      <c r="G686" s="32"/>
      <c r="H686" s="32">
        <f>SUM(F686:G686)</f>
        <v>36372.1</v>
      </c>
      <c r="I686" s="32"/>
      <c r="J686" s="32"/>
      <c r="K686" s="32">
        <f>SUM(H686:J686)</f>
        <v>36372.1</v>
      </c>
      <c r="L686" s="32"/>
      <c r="M686" s="32"/>
      <c r="N686" s="32">
        <f>SUM(K686:M686)</f>
        <v>36372.1</v>
      </c>
      <c r="O686" s="32"/>
      <c r="P686" s="252">
        <f>SUM(N686:O686)</f>
        <v>36372.1</v>
      </c>
      <c r="Q686" s="34"/>
      <c r="R686" s="32"/>
      <c r="S686" s="32"/>
      <c r="T686" s="32"/>
      <c r="U686" s="32"/>
      <c r="V686" s="32"/>
      <c r="W686" s="32"/>
      <c r="X686" s="34"/>
      <c r="Y686" s="32"/>
      <c r="Z686" s="32"/>
      <c r="AA686" s="32"/>
      <c r="AB686" s="32"/>
      <c r="AC686" s="32"/>
      <c r="AD686" s="32"/>
    </row>
    <row r="687" spans="1:30" ht="15.75" outlineLevel="2" x14ac:dyDescent="0.25">
      <c r="A687" s="26" t="s">
        <v>418</v>
      </c>
      <c r="B687" s="26" t="s">
        <v>393</v>
      </c>
      <c r="C687" s="26" t="s">
        <v>727</v>
      </c>
      <c r="D687" s="30"/>
      <c r="E687" s="45" t="s">
        <v>729</v>
      </c>
      <c r="F687" s="32"/>
      <c r="G687" s="32"/>
      <c r="H687" s="36">
        <f>H688</f>
        <v>0</v>
      </c>
      <c r="I687" s="36">
        <f t="shared" ref="I687:AC688" si="1004">I688</f>
        <v>595</v>
      </c>
      <c r="J687" s="36">
        <f t="shared" si="1004"/>
        <v>0</v>
      </c>
      <c r="K687" s="36">
        <f t="shared" si="1004"/>
        <v>595</v>
      </c>
      <c r="L687" s="36">
        <f t="shared" si="1004"/>
        <v>0</v>
      </c>
      <c r="M687" s="36">
        <f t="shared" si="1004"/>
        <v>0</v>
      </c>
      <c r="N687" s="36">
        <f t="shared" si="1004"/>
        <v>595</v>
      </c>
      <c r="O687" s="36">
        <f t="shared" si="1004"/>
        <v>0</v>
      </c>
      <c r="P687" s="253">
        <f t="shared" si="1004"/>
        <v>595</v>
      </c>
      <c r="Q687" s="36">
        <f t="shared" si="1004"/>
        <v>0</v>
      </c>
      <c r="R687" s="36">
        <f t="shared" si="1004"/>
        <v>0</v>
      </c>
      <c r="S687" s="36">
        <f t="shared" si="1004"/>
        <v>0</v>
      </c>
      <c r="T687" s="36">
        <f t="shared" si="1004"/>
        <v>0</v>
      </c>
      <c r="U687" s="36"/>
      <c r="V687" s="36">
        <f t="shared" si="1004"/>
        <v>0</v>
      </c>
      <c r="W687" s="36"/>
      <c r="X687" s="36">
        <f t="shared" si="1004"/>
        <v>0</v>
      </c>
      <c r="Y687" s="36">
        <f t="shared" si="1004"/>
        <v>0</v>
      </c>
      <c r="Z687" s="36">
        <f t="shared" si="1004"/>
        <v>0</v>
      </c>
      <c r="AA687" s="36">
        <f t="shared" si="1004"/>
        <v>0</v>
      </c>
      <c r="AB687" s="36"/>
      <c r="AC687" s="36">
        <f t="shared" si="1004"/>
        <v>0</v>
      </c>
      <c r="AD687" s="36"/>
    </row>
    <row r="688" spans="1:30" ht="31.5" outlineLevel="2" x14ac:dyDescent="0.25">
      <c r="A688" s="26" t="s">
        <v>418</v>
      </c>
      <c r="B688" s="26" t="s">
        <v>393</v>
      </c>
      <c r="C688" s="26" t="s">
        <v>728</v>
      </c>
      <c r="D688" s="26" t="s">
        <v>329</v>
      </c>
      <c r="E688" s="45" t="s">
        <v>730</v>
      </c>
      <c r="F688" s="32"/>
      <c r="G688" s="32"/>
      <c r="H688" s="36">
        <f>H689</f>
        <v>0</v>
      </c>
      <c r="I688" s="36">
        <f t="shared" si="1004"/>
        <v>595</v>
      </c>
      <c r="J688" s="36">
        <f t="shared" si="1004"/>
        <v>0</v>
      </c>
      <c r="K688" s="36">
        <f t="shared" si="1004"/>
        <v>595</v>
      </c>
      <c r="L688" s="36">
        <f t="shared" si="1004"/>
        <v>0</v>
      </c>
      <c r="M688" s="36">
        <f t="shared" si="1004"/>
        <v>0</v>
      </c>
      <c r="N688" s="36">
        <f t="shared" si="1004"/>
        <v>595</v>
      </c>
      <c r="O688" s="36">
        <f t="shared" si="1004"/>
        <v>0</v>
      </c>
      <c r="P688" s="253">
        <f t="shared" si="1004"/>
        <v>595</v>
      </c>
      <c r="Q688" s="36">
        <f t="shared" si="1004"/>
        <v>0</v>
      </c>
      <c r="R688" s="36">
        <f t="shared" si="1004"/>
        <v>0</v>
      </c>
      <c r="S688" s="36">
        <f t="shared" si="1004"/>
        <v>0</v>
      </c>
      <c r="T688" s="36">
        <f t="shared" si="1004"/>
        <v>0</v>
      </c>
      <c r="U688" s="36"/>
      <c r="V688" s="36">
        <f t="shared" si="1004"/>
        <v>0</v>
      </c>
      <c r="W688" s="36"/>
      <c r="X688" s="36">
        <f t="shared" si="1004"/>
        <v>0</v>
      </c>
      <c r="Y688" s="36">
        <f t="shared" si="1004"/>
        <v>0</v>
      </c>
      <c r="Z688" s="36">
        <f t="shared" si="1004"/>
        <v>0</v>
      </c>
      <c r="AA688" s="36">
        <f t="shared" si="1004"/>
        <v>0</v>
      </c>
      <c r="AB688" s="36"/>
      <c r="AC688" s="36">
        <f t="shared" si="1004"/>
        <v>0</v>
      </c>
      <c r="AD688" s="36"/>
    </row>
    <row r="689" spans="1:30" ht="15.75" outlineLevel="2" x14ac:dyDescent="0.25">
      <c r="A689" s="30" t="s">
        <v>418</v>
      </c>
      <c r="B689" s="30" t="s">
        <v>393</v>
      </c>
      <c r="C689" s="30" t="s">
        <v>728</v>
      </c>
      <c r="D689" s="30" t="s">
        <v>41</v>
      </c>
      <c r="E689" s="46" t="s">
        <v>310</v>
      </c>
      <c r="F689" s="32"/>
      <c r="G689" s="32"/>
      <c r="H689" s="32"/>
      <c r="I689" s="32">
        <v>595</v>
      </c>
      <c r="J689" s="32"/>
      <c r="K689" s="32">
        <f>SUM(H689:J689)</f>
        <v>595</v>
      </c>
      <c r="L689" s="32"/>
      <c r="M689" s="32"/>
      <c r="N689" s="32">
        <f>SUM(K689:M689)</f>
        <v>595</v>
      </c>
      <c r="O689" s="32"/>
      <c r="P689" s="252">
        <f>SUM(N689:O689)</f>
        <v>595</v>
      </c>
      <c r="Q689" s="34"/>
      <c r="R689" s="32"/>
      <c r="S689" s="32"/>
      <c r="T689" s="32"/>
      <c r="U689" s="32"/>
      <c r="V689" s="32"/>
      <c r="W689" s="32"/>
      <c r="X689" s="34"/>
      <c r="Y689" s="32"/>
      <c r="Z689" s="32"/>
      <c r="AA689" s="32"/>
      <c r="AB689" s="32"/>
      <c r="AC689" s="32"/>
      <c r="AD689" s="32"/>
    </row>
    <row r="690" spans="1:30" ht="31.5" outlineLevel="3" x14ac:dyDescent="0.2">
      <c r="A690" s="22" t="s">
        <v>418</v>
      </c>
      <c r="B690" s="22" t="s">
        <v>393</v>
      </c>
      <c r="C690" s="22" t="s">
        <v>211</v>
      </c>
      <c r="D690" s="22"/>
      <c r="E690" s="40" t="s">
        <v>635</v>
      </c>
      <c r="F690" s="36">
        <f>F691+F694+F709</f>
        <v>1083297.7</v>
      </c>
      <c r="G690" s="36">
        <f t="shared" ref="G690:AB690" si="1005">G691+G694+G709</f>
        <v>0</v>
      </c>
      <c r="H690" s="36">
        <f t="shared" si="1005"/>
        <v>1083297.7</v>
      </c>
      <c r="I690" s="36">
        <f t="shared" si="1005"/>
        <v>0</v>
      </c>
      <c r="J690" s="36">
        <f t="shared" si="1005"/>
        <v>0</v>
      </c>
      <c r="K690" s="36">
        <f t="shared" si="1005"/>
        <v>1083297.7</v>
      </c>
      <c r="L690" s="36">
        <f t="shared" si="1005"/>
        <v>30854.41071</v>
      </c>
      <c r="M690" s="36">
        <f t="shared" si="1005"/>
        <v>0</v>
      </c>
      <c r="N690" s="36">
        <f t="shared" si="1005"/>
        <v>1114152.1107099999</v>
      </c>
      <c r="O690" s="36">
        <f t="shared" ref="O690:P690" si="1006">O691+O694+O709</f>
        <v>0</v>
      </c>
      <c r="P690" s="253">
        <f t="shared" si="1006"/>
        <v>1114152.1107099999</v>
      </c>
      <c r="Q690" s="36">
        <f t="shared" si="1005"/>
        <v>1093393.7000000002</v>
      </c>
      <c r="R690" s="36">
        <f t="shared" si="1005"/>
        <v>0</v>
      </c>
      <c r="S690" s="36">
        <f t="shared" si="1005"/>
        <v>1093393.7000000002</v>
      </c>
      <c r="T690" s="36">
        <f t="shared" si="1005"/>
        <v>0</v>
      </c>
      <c r="U690" s="36">
        <f t="shared" si="1005"/>
        <v>1093393.7000000002</v>
      </c>
      <c r="V690" s="36">
        <f t="shared" ref="V690:W690" si="1007">V691+V694+V709</f>
        <v>0</v>
      </c>
      <c r="W690" s="36">
        <f t="shared" si="1007"/>
        <v>1093393.7000000002</v>
      </c>
      <c r="X690" s="36">
        <f t="shared" si="1005"/>
        <v>1082933.7</v>
      </c>
      <c r="Y690" s="36">
        <f t="shared" si="1005"/>
        <v>0</v>
      </c>
      <c r="Z690" s="36">
        <f t="shared" si="1005"/>
        <v>1082933.7</v>
      </c>
      <c r="AA690" s="36">
        <f t="shared" si="1005"/>
        <v>0</v>
      </c>
      <c r="AB690" s="36">
        <f t="shared" si="1005"/>
        <v>1082933.7</v>
      </c>
      <c r="AC690" s="36">
        <f t="shared" ref="AC690:AD690" si="1008">AC691+AC694+AC709</f>
        <v>0</v>
      </c>
      <c r="AD690" s="36">
        <f t="shared" si="1008"/>
        <v>1082933.7</v>
      </c>
    </row>
    <row r="691" spans="1:30" ht="31.5" outlineLevel="4" x14ac:dyDescent="0.2">
      <c r="A691" s="22" t="s">
        <v>418</v>
      </c>
      <c r="B691" s="22" t="s">
        <v>393</v>
      </c>
      <c r="C691" s="22" t="s">
        <v>212</v>
      </c>
      <c r="D691" s="22"/>
      <c r="E691" s="40" t="s">
        <v>26</v>
      </c>
      <c r="F691" s="36">
        <f>F692</f>
        <v>125613.5</v>
      </c>
      <c r="G691" s="36">
        <f t="shared" ref="G691:AC692" si="1009">G692</f>
        <v>0</v>
      </c>
      <c r="H691" s="36">
        <f t="shared" si="1009"/>
        <v>125613.5</v>
      </c>
      <c r="I691" s="36">
        <f t="shared" si="1009"/>
        <v>0</v>
      </c>
      <c r="J691" s="36">
        <f t="shared" si="1009"/>
        <v>0</v>
      </c>
      <c r="K691" s="36">
        <f t="shared" si="1009"/>
        <v>125613.5</v>
      </c>
      <c r="L691" s="36">
        <f t="shared" si="1009"/>
        <v>1858.58071</v>
      </c>
      <c r="M691" s="36">
        <f t="shared" si="1009"/>
        <v>0</v>
      </c>
      <c r="N691" s="36">
        <f t="shared" si="1009"/>
        <v>127472.08070999999</v>
      </c>
      <c r="O691" s="36">
        <f t="shared" si="1009"/>
        <v>0</v>
      </c>
      <c r="P691" s="253">
        <f t="shared" si="1009"/>
        <v>127472.08070999999</v>
      </c>
      <c r="Q691" s="36">
        <f t="shared" si="1009"/>
        <v>126866.6</v>
      </c>
      <c r="R691" s="36">
        <f t="shared" si="1009"/>
        <v>0</v>
      </c>
      <c r="S691" s="36">
        <f t="shared" si="1009"/>
        <v>126866.6</v>
      </c>
      <c r="T691" s="36">
        <f t="shared" si="1009"/>
        <v>0</v>
      </c>
      <c r="U691" s="36">
        <f t="shared" si="1009"/>
        <v>126866.6</v>
      </c>
      <c r="V691" s="36">
        <f t="shared" si="1009"/>
        <v>0</v>
      </c>
      <c r="W691" s="36">
        <f t="shared" si="1009"/>
        <v>126866.6</v>
      </c>
      <c r="X691" s="36">
        <f t="shared" si="1009"/>
        <v>126873</v>
      </c>
      <c r="Y691" s="36">
        <f t="shared" si="1009"/>
        <v>0</v>
      </c>
      <c r="Z691" s="36">
        <f t="shared" si="1009"/>
        <v>126873</v>
      </c>
      <c r="AA691" s="36">
        <f t="shared" si="1009"/>
        <v>0</v>
      </c>
      <c r="AB691" s="36">
        <f t="shared" si="1009"/>
        <v>126873</v>
      </c>
      <c r="AC691" s="36">
        <f t="shared" si="1009"/>
        <v>0</v>
      </c>
      <c r="AD691" s="36">
        <f t="shared" ref="AD691" si="1010">AD692</f>
        <v>126873</v>
      </c>
    </row>
    <row r="692" spans="1:30" ht="15.75" outlineLevel="5" x14ac:dyDescent="0.2">
      <c r="A692" s="22" t="s">
        <v>418</v>
      </c>
      <c r="B692" s="22" t="s">
        <v>393</v>
      </c>
      <c r="C692" s="22" t="s">
        <v>221</v>
      </c>
      <c r="D692" s="22"/>
      <c r="E692" s="40" t="s">
        <v>222</v>
      </c>
      <c r="F692" s="36">
        <f t="shared" ref="F692:AD692" si="1011">F693</f>
        <v>125613.5</v>
      </c>
      <c r="G692" s="36">
        <f t="shared" si="1011"/>
        <v>0</v>
      </c>
      <c r="H692" s="36">
        <f t="shared" si="1011"/>
        <v>125613.5</v>
      </c>
      <c r="I692" s="36">
        <f t="shared" si="1011"/>
        <v>0</v>
      </c>
      <c r="J692" s="36">
        <f t="shared" si="1011"/>
        <v>0</v>
      </c>
      <c r="K692" s="36">
        <f t="shared" si="1011"/>
        <v>125613.5</v>
      </c>
      <c r="L692" s="36">
        <f t="shared" si="1011"/>
        <v>1858.58071</v>
      </c>
      <c r="M692" s="36">
        <f t="shared" si="1011"/>
        <v>0</v>
      </c>
      <c r="N692" s="36">
        <f t="shared" si="1011"/>
        <v>127472.08070999999</v>
      </c>
      <c r="O692" s="36">
        <f t="shared" si="1011"/>
        <v>0</v>
      </c>
      <c r="P692" s="253">
        <f t="shared" si="1011"/>
        <v>127472.08070999999</v>
      </c>
      <c r="Q692" s="36">
        <f t="shared" si="1009"/>
        <v>126866.6</v>
      </c>
      <c r="R692" s="36">
        <f t="shared" si="1011"/>
        <v>0</v>
      </c>
      <c r="S692" s="36">
        <f t="shared" si="1011"/>
        <v>126866.6</v>
      </c>
      <c r="T692" s="36">
        <f t="shared" si="1011"/>
        <v>0</v>
      </c>
      <c r="U692" s="36">
        <f t="shared" si="1011"/>
        <v>126866.6</v>
      </c>
      <c r="V692" s="36">
        <f t="shared" si="1011"/>
        <v>0</v>
      </c>
      <c r="W692" s="36">
        <f t="shared" si="1011"/>
        <v>126866.6</v>
      </c>
      <c r="X692" s="36">
        <f t="shared" si="1009"/>
        <v>126873</v>
      </c>
      <c r="Y692" s="36">
        <f t="shared" si="1011"/>
        <v>0</v>
      </c>
      <c r="Z692" s="36">
        <f t="shared" si="1011"/>
        <v>126873</v>
      </c>
      <c r="AA692" s="36">
        <f t="shared" si="1011"/>
        <v>0</v>
      </c>
      <c r="AB692" s="36">
        <f t="shared" si="1011"/>
        <v>126873</v>
      </c>
      <c r="AC692" s="36">
        <f t="shared" si="1011"/>
        <v>0</v>
      </c>
      <c r="AD692" s="36">
        <f t="shared" si="1011"/>
        <v>126873</v>
      </c>
    </row>
    <row r="693" spans="1:30" ht="15.75" outlineLevel="7" x14ac:dyDescent="0.2">
      <c r="A693" s="41" t="s">
        <v>418</v>
      </c>
      <c r="B693" s="41" t="s">
        <v>393</v>
      </c>
      <c r="C693" s="41" t="s">
        <v>221</v>
      </c>
      <c r="D693" s="41" t="s">
        <v>41</v>
      </c>
      <c r="E693" s="42" t="s">
        <v>42</v>
      </c>
      <c r="F693" s="32">
        <v>125613.5</v>
      </c>
      <c r="G693" s="32"/>
      <c r="H693" s="32">
        <f>SUM(F693:G693)</f>
        <v>125613.5</v>
      </c>
      <c r="I693" s="32"/>
      <c r="J693" s="32"/>
      <c r="K693" s="32">
        <f>SUM(H693:J693)</f>
        <v>125613.5</v>
      </c>
      <c r="L693" s="32">
        <v>1858.58071</v>
      </c>
      <c r="M693" s="32"/>
      <c r="N693" s="32">
        <f>SUM(K693:M693)</f>
        <v>127472.08070999999</v>
      </c>
      <c r="O693" s="32"/>
      <c r="P693" s="252">
        <f>SUM(N693:O693)</f>
        <v>127472.08070999999</v>
      </c>
      <c r="Q693" s="34">
        <v>126866.6</v>
      </c>
      <c r="R693" s="32"/>
      <c r="S693" s="32">
        <f>SUM(Q693:R693)</f>
        <v>126866.6</v>
      </c>
      <c r="T693" s="32"/>
      <c r="U693" s="32">
        <f>SUM(S693:T693)</f>
        <v>126866.6</v>
      </c>
      <c r="V693" s="32"/>
      <c r="W693" s="32">
        <f>SUM(U693:V693)</f>
        <v>126866.6</v>
      </c>
      <c r="X693" s="34">
        <v>126873</v>
      </c>
      <c r="Y693" s="32"/>
      <c r="Z693" s="32">
        <f>SUM(X693:Y693)</f>
        <v>126873</v>
      </c>
      <c r="AA693" s="32"/>
      <c r="AB693" s="32">
        <f>SUM(Z693:AA693)</f>
        <v>126873</v>
      </c>
      <c r="AC693" s="32"/>
      <c r="AD693" s="32">
        <f>SUM(AB693:AC693)</f>
        <v>126873</v>
      </c>
    </row>
    <row r="694" spans="1:30" ht="31.5" outlineLevel="4" x14ac:dyDescent="0.2">
      <c r="A694" s="22" t="s">
        <v>418</v>
      </c>
      <c r="B694" s="22" t="s">
        <v>393</v>
      </c>
      <c r="C694" s="22" t="s">
        <v>215</v>
      </c>
      <c r="D694" s="22"/>
      <c r="E694" s="40" t="s">
        <v>216</v>
      </c>
      <c r="F694" s="36">
        <f>F697+F705+F699+F701+F703+F707</f>
        <v>956065.89999999991</v>
      </c>
      <c r="G694" s="36">
        <f t="shared" ref="G694:J694" si="1012">G697+G705+G699+G701+G703+G707</f>
        <v>0</v>
      </c>
      <c r="H694" s="36">
        <f t="shared" si="1012"/>
        <v>956065.89999999991</v>
      </c>
      <c r="I694" s="36">
        <f t="shared" si="1012"/>
        <v>0</v>
      </c>
      <c r="J694" s="36">
        <f t="shared" si="1012"/>
        <v>0</v>
      </c>
      <c r="K694" s="36">
        <f>K697+K705+K699+K701+K703+K707+K695</f>
        <v>956065.89999999991</v>
      </c>
      <c r="L694" s="36">
        <f t="shared" ref="L694:N694" si="1013">L697+L705+L699+L701+L703+L707+L695</f>
        <v>28995.83</v>
      </c>
      <c r="M694" s="36">
        <f t="shared" si="1013"/>
        <v>0</v>
      </c>
      <c r="N694" s="36">
        <f t="shared" si="1013"/>
        <v>985061.72999999986</v>
      </c>
      <c r="O694" s="36">
        <f t="shared" ref="O694:P694" si="1014">O697+O705+O699+O701+O703+O707+O695</f>
        <v>0</v>
      </c>
      <c r="P694" s="253">
        <f t="shared" si="1014"/>
        <v>985061.72999999986</v>
      </c>
      <c r="Q694" s="36">
        <f t="shared" ref="Q694:AB694" si="1015">Q697+Q705+Q699+Q701+Q703+Q707</f>
        <v>964570.5</v>
      </c>
      <c r="R694" s="36">
        <f t="shared" si="1015"/>
        <v>0</v>
      </c>
      <c r="S694" s="36">
        <f t="shared" si="1015"/>
        <v>964570.5</v>
      </c>
      <c r="T694" s="36">
        <f t="shared" si="1015"/>
        <v>0</v>
      </c>
      <c r="U694" s="36">
        <f t="shared" si="1015"/>
        <v>964570.5</v>
      </c>
      <c r="V694" s="36">
        <f t="shared" ref="V694:W694" si="1016">V697+V705+V699+V701+V703+V707</f>
        <v>0</v>
      </c>
      <c r="W694" s="36">
        <f t="shared" si="1016"/>
        <v>964570.5</v>
      </c>
      <c r="X694" s="36">
        <f t="shared" si="1015"/>
        <v>954104.09999999986</v>
      </c>
      <c r="Y694" s="36">
        <f t="shared" si="1015"/>
        <v>0</v>
      </c>
      <c r="Z694" s="36">
        <f t="shared" si="1015"/>
        <v>954104.09999999986</v>
      </c>
      <c r="AA694" s="36">
        <f t="shared" si="1015"/>
        <v>0</v>
      </c>
      <c r="AB694" s="36">
        <f t="shared" si="1015"/>
        <v>954104.09999999986</v>
      </c>
      <c r="AC694" s="36">
        <f t="shared" ref="AC694:AD694" si="1017">AC697+AC705+AC699+AC701+AC703+AC707</f>
        <v>0</v>
      </c>
      <c r="AD694" s="36">
        <f t="shared" si="1017"/>
        <v>954104.09999999986</v>
      </c>
    </row>
    <row r="695" spans="1:30" ht="15.75" outlineLevel="4" x14ac:dyDescent="0.2">
      <c r="A695" s="22" t="s">
        <v>418</v>
      </c>
      <c r="B695" s="22" t="s">
        <v>393</v>
      </c>
      <c r="C695" s="22" t="s">
        <v>799</v>
      </c>
      <c r="D695" s="22"/>
      <c r="E695" s="40" t="s">
        <v>800</v>
      </c>
      <c r="F695" s="36"/>
      <c r="G695" s="36"/>
      <c r="H695" s="36"/>
      <c r="I695" s="36"/>
      <c r="J695" s="36"/>
      <c r="K695" s="36">
        <f>K696</f>
        <v>0</v>
      </c>
      <c r="L695" s="36">
        <f t="shared" ref="L695:P695" si="1018">L696</f>
        <v>28995.83</v>
      </c>
      <c r="M695" s="36">
        <f t="shared" si="1018"/>
        <v>0</v>
      </c>
      <c r="N695" s="36">
        <f t="shared" si="1018"/>
        <v>28995.83</v>
      </c>
      <c r="O695" s="36">
        <f t="shared" si="1018"/>
        <v>0</v>
      </c>
      <c r="P695" s="253">
        <f t="shared" si="1018"/>
        <v>28995.83</v>
      </c>
      <c r="Q695" s="36"/>
      <c r="R695" s="36"/>
      <c r="S695" s="36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</row>
    <row r="696" spans="1:30" ht="15.75" outlineLevel="4" x14ac:dyDescent="0.2">
      <c r="A696" s="41" t="s">
        <v>418</v>
      </c>
      <c r="B696" s="41" t="s">
        <v>393</v>
      </c>
      <c r="C696" s="41" t="s">
        <v>799</v>
      </c>
      <c r="D696" s="41" t="s">
        <v>41</v>
      </c>
      <c r="E696" s="42" t="s">
        <v>42</v>
      </c>
      <c r="F696" s="36"/>
      <c r="G696" s="36"/>
      <c r="H696" s="36"/>
      <c r="I696" s="36"/>
      <c r="J696" s="36"/>
      <c r="K696" s="36"/>
      <c r="L696" s="32">
        <f>19039.2+9956.63</f>
        <v>28995.83</v>
      </c>
      <c r="M696" s="36"/>
      <c r="N696" s="32">
        <f>SUM(K696:M696)</f>
        <v>28995.83</v>
      </c>
      <c r="O696" s="36"/>
      <c r="P696" s="252">
        <f>SUM(N696:O696)</f>
        <v>28995.83</v>
      </c>
      <c r="Q696" s="36"/>
      <c r="R696" s="36"/>
      <c r="S696" s="36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</row>
    <row r="697" spans="1:30" ht="31.5" outlineLevel="5" x14ac:dyDescent="0.2">
      <c r="A697" s="22" t="s">
        <v>418</v>
      </c>
      <c r="B697" s="22" t="s">
        <v>393</v>
      </c>
      <c r="C697" s="22" t="s">
        <v>217</v>
      </c>
      <c r="D697" s="22"/>
      <c r="E697" s="40" t="s">
        <v>218</v>
      </c>
      <c r="F697" s="36">
        <f>F698</f>
        <v>14809.7</v>
      </c>
      <c r="G697" s="36">
        <f t="shared" ref="G697:P697" si="1019">G698</f>
        <v>0</v>
      </c>
      <c r="H697" s="36">
        <f t="shared" si="1019"/>
        <v>14809.7</v>
      </c>
      <c r="I697" s="36">
        <f t="shared" si="1019"/>
        <v>0</v>
      </c>
      <c r="J697" s="36">
        <f t="shared" si="1019"/>
        <v>0</v>
      </c>
      <c r="K697" s="36">
        <f t="shared" si="1019"/>
        <v>14809.7</v>
      </c>
      <c r="L697" s="36">
        <f t="shared" si="1019"/>
        <v>0</v>
      </c>
      <c r="M697" s="36">
        <f t="shared" si="1019"/>
        <v>0</v>
      </c>
      <c r="N697" s="36">
        <f t="shared" si="1019"/>
        <v>14809.7</v>
      </c>
      <c r="O697" s="36">
        <f t="shared" si="1019"/>
        <v>0</v>
      </c>
      <c r="P697" s="253">
        <f t="shared" si="1019"/>
        <v>14809.7</v>
      </c>
      <c r="Q697" s="36">
        <f>Q698</f>
        <v>14809.7</v>
      </c>
      <c r="R697" s="36">
        <f t="shared" ref="R697:W697" si="1020">R698</f>
        <v>0</v>
      </c>
      <c r="S697" s="36">
        <f t="shared" si="1020"/>
        <v>14809.7</v>
      </c>
      <c r="T697" s="36">
        <f t="shared" si="1020"/>
        <v>0</v>
      </c>
      <c r="U697" s="36">
        <f t="shared" si="1020"/>
        <v>14809.7</v>
      </c>
      <c r="V697" s="36">
        <f t="shared" si="1020"/>
        <v>0</v>
      </c>
      <c r="W697" s="36">
        <f t="shared" si="1020"/>
        <v>14809.7</v>
      </c>
      <c r="X697" s="36">
        <f>X698</f>
        <v>14809.7</v>
      </c>
      <c r="Y697" s="36">
        <f t="shared" ref="Y697:AD697" si="1021">Y698</f>
        <v>0</v>
      </c>
      <c r="Z697" s="36">
        <f t="shared" si="1021"/>
        <v>14809.7</v>
      </c>
      <c r="AA697" s="36">
        <f t="shared" si="1021"/>
        <v>0</v>
      </c>
      <c r="AB697" s="36">
        <f t="shared" si="1021"/>
        <v>14809.7</v>
      </c>
      <c r="AC697" s="36">
        <f t="shared" si="1021"/>
        <v>0</v>
      </c>
      <c r="AD697" s="36">
        <f t="shared" si="1021"/>
        <v>14809.7</v>
      </c>
    </row>
    <row r="698" spans="1:30" ht="15.75" outlineLevel="7" x14ac:dyDescent="0.2">
      <c r="A698" s="41" t="s">
        <v>418</v>
      </c>
      <c r="B698" s="41" t="s">
        <v>393</v>
      </c>
      <c r="C698" s="41" t="s">
        <v>217</v>
      </c>
      <c r="D698" s="41" t="s">
        <v>41</v>
      </c>
      <c r="E698" s="42" t="s">
        <v>42</v>
      </c>
      <c r="F698" s="32">
        <v>14809.7</v>
      </c>
      <c r="G698" s="32"/>
      <c r="H698" s="32">
        <f>SUM(F698:G698)</f>
        <v>14809.7</v>
      </c>
      <c r="I698" s="32"/>
      <c r="J698" s="32"/>
      <c r="K698" s="32">
        <f>SUM(H698:J698)</f>
        <v>14809.7</v>
      </c>
      <c r="L698" s="32"/>
      <c r="M698" s="32"/>
      <c r="N698" s="32">
        <f>SUM(K698:M698)</f>
        <v>14809.7</v>
      </c>
      <c r="O698" s="32"/>
      <c r="P698" s="252">
        <f>SUM(N698:O698)</f>
        <v>14809.7</v>
      </c>
      <c r="Q698" s="34">
        <v>14809.7</v>
      </c>
      <c r="R698" s="32"/>
      <c r="S698" s="32">
        <f>SUM(Q698:R698)</f>
        <v>14809.7</v>
      </c>
      <c r="T698" s="32"/>
      <c r="U698" s="32">
        <f>SUM(S698:T698)</f>
        <v>14809.7</v>
      </c>
      <c r="V698" s="32"/>
      <c r="W698" s="32">
        <f>SUM(U698:V698)</f>
        <v>14809.7</v>
      </c>
      <c r="X698" s="34">
        <v>14809.7</v>
      </c>
      <c r="Y698" s="32"/>
      <c r="Z698" s="32">
        <f>SUM(X698:Y698)</f>
        <v>14809.7</v>
      </c>
      <c r="AA698" s="32"/>
      <c r="AB698" s="32">
        <f>SUM(Z698:AA698)</f>
        <v>14809.7</v>
      </c>
      <c r="AC698" s="32"/>
      <c r="AD698" s="32">
        <f>SUM(AB698:AC698)</f>
        <v>14809.7</v>
      </c>
    </row>
    <row r="699" spans="1:30" ht="15.75" outlineLevel="7" x14ac:dyDescent="0.2">
      <c r="A699" s="22" t="s">
        <v>418</v>
      </c>
      <c r="B699" s="22" t="s">
        <v>393</v>
      </c>
      <c r="C699" s="22" t="s">
        <v>527</v>
      </c>
      <c r="D699" s="22"/>
      <c r="E699" s="40" t="s">
        <v>528</v>
      </c>
      <c r="F699" s="36">
        <f t="shared" ref="F699:AD699" si="1022">F700</f>
        <v>784700.5</v>
      </c>
      <c r="G699" s="36">
        <f t="shared" si="1022"/>
        <v>0</v>
      </c>
      <c r="H699" s="36">
        <f t="shared" si="1022"/>
        <v>784700.5</v>
      </c>
      <c r="I699" s="36">
        <f t="shared" si="1022"/>
        <v>0</v>
      </c>
      <c r="J699" s="36">
        <f t="shared" si="1022"/>
        <v>0</v>
      </c>
      <c r="K699" s="36">
        <f t="shared" si="1022"/>
        <v>784700.5</v>
      </c>
      <c r="L699" s="36">
        <f t="shared" si="1022"/>
        <v>0</v>
      </c>
      <c r="M699" s="36">
        <f t="shared" si="1022"/>
        <v>0</v>
      </c>
      <c r="N699" s="36">
        <f t="shared" si="1022"/>
        <v>784700.5</v>
      </c>
      <c r="O699" s="36">
        <f t="shared" si="1022"/>
        <v>0</v>
      </c>
      <c r="P699" s="253">
        <f t="shared" si="1022"/>
        <v>784700.5</v>
      </c>
      <c r="Q699" s="36">
        <f t="shared" si="1022"/>
        <v>793128.5</v>
      </c>
      <c r="R699" s="36">
        <f t="shared" si="1022"/>
        <v>0</v>
      </c>
      <c r="S699" s="36">
        <f t="shared" si="1022"/>
        <v>793128.5</v>
      </c>
      <c r="T699" s="36">
        <f t="shared" si="1022"/>
        <v>0</v>
      </c>
      <c r="U699" s="36">
        <f t="shared" si="1022"/>
        <v>793128.5</v>
      </c>
      <c r="V699" s="36">
        <f t="shared" si="1022"/>
        <v>0</v>
      </c>
      <c r="W699" s="36">
        <f t="shared" si="1022"/>
        <v>793128.5</v>
      </c>
      <c r="X699" s="36">
        <f t="shared" si="1022"/>
        <v>785069.1</v>
      </c>
      <c r="Y699" s="36">
        <f t="shared" si="1022"/>
        <v>0</v>
      </c>
      <c r="Z699" s="36">
        <f t="shared" si="1022"/>
        <v>785069.1</v>
      </c>
      <c r="AA699" s="36">
        <f t="shared" si="1022"/>
        <v>0</v>
      </c>
      <c r="AB699" s="36">
        <f t="shared" si="1022"/>
        <v>785069.1</v>
      </c>
      <c r="AC699" s="36">
        <f t="shared" si="1022"/>
        <v>0</v>
      </c>
      <c r="AD699" s="36">
        <f t="shared" si="1022"/>
        <v>785069.1</v>
      </c>
    </row>
    <row r="700" spans="1:30" ht="15.75" outlineLevel="7" x14ac:dyDescent="0.2">
      <c r="A700" s="41" t="s">
        <v>418</v>
      </c>
      <c r="B700" s="41" t="s">
        <v>393</v>
      </c>
      <c r="C700" s="41" t="s">
        <v>527</v>
      </c>
      <c r="D700" s="41" t="s">
        <v>41</v>
      </c>
      <c r="E700" s="42" t="s">
        <v>42</v>
      </c>
      <c r="F700" s="32">
        <v>784700.5</v>
      </c>
      <c r="G700" s="32"/>
      <c r="H700" s="32">
        <f>SUM(F700:G700)</f>
        <v>784700.5</v>
      </c>
      <c r="I700" s="32"/>
      <c r="J700" s="32"/>
      <c r="K700" s="32">
        <f>SUM(H700:J700)</f>
        <v>784700.5</v>
      </c>
      <c r="L700" s="32"/>
      <c r="M700" s="32"/>
      <c r="N700" s="32">
        <f>SUM(K700:M700)</f>
        <v>784700.5</v>
      </c>
      <c r="O700" s="32"/>
      <c r="P700" s="252">
        <f>SUM(N700:O700)</f>
        <v>784700.5</v>
      </c>
      <c r="Q700" s="32">
        <v>793128.5</v>
      </c>
      <c r="R700" s="32"/>
      <c r="S700" s="32">
        <f>SUM(Q700:R700)</f>
        <v>793128.5</v>
      </c>
      <c r="T700" s="32"/>
      <c r="U700" s="32">
        <f>SUM(S700:T700)</f>
        <v>793128.5</v>
      </c>
      <c r="V700" s="32"/>
      <c r="W700" s="32">
        <f>SUM(U700:V700)</f>
        <v>793128.5</v>
      </c>
      <c r="X700" s="32">
        <v>785069.1</v>
      </c>
      <c r="Y700" s="32"/>
      <c r="Z700" s="32">
        <f>SUM(X700:Y700)</f>
        <v>785069.1</v>
      </c>
      <c r="AA700" s="32"/>
      <c r="AB700" s="32">
        <f>SUM(Z700:AA700)</f>
        <v>785069.1</v>
      </c>
      <c r="AC700" s="32"/>
      <c r="AD700" s="32">
        <f>SUM(AB700:AC700)</f>
        <v>785069.1</v>
      </c>
    </row>
    <row r="701" spans="1:30" ht="31.5" outlineLevel="7" x14ac:dyDescent="0.2">
      <c r="A701" s="22" t="s">
        <v>418</v>
      </c>
      <c r="B701" s="22" t="s">
        <v>393</v>
      </c>
      <c r="C701" s="22" t="s">
        <v>529</v>
      </c>
      <c r="D701" s="22"/>
      <c r="E701" s="40" t="s">
        <v>530</v>
      </c>
      <c r="F701" s="36">
        <f t="shared" ref="F701:AD701" si="1023">F702</f>
        <v>51746.7</v>
      </c>
      <c r="G701" s="36">
        <f t="shared" si="1023"/>
        <v>0</v>
      </c>
      <c r="H701" s="36">
        <f t="shared" si="1023"/>
        <v>51746.7</v>
      </c>
      <c r="I701" s="36">
        <f t="shared" si="1023"/>
        <v>0</v>
      </c>
      <c r="J701" s="36">
        <f t="shared" si="1023"/>
        <v>0</v>
      </c>
      <c r="K701" s="36">
        <f t="shared" si="1023"/>
        <v>51746.7</v>
      </c>
      <c r="L701" s="36">
        <f t="shared" si="1023"/>
        <v>0</v>
      </c>
      <c r="M701" s="36">
        <f t="shared" si="1023"/>
        <v>0</v>
      </c>
      <c r="N701" s="36">
        <f t="shared" si="1023"/>
        <v>51746.7</v>
      </c>
      <c r="O701" s="36">
        <f t="shared" si="1023"/>
        <v>0</v>
      </c>
      <c r="P701" s="253">
        <f t="shared" si="1023"/>
        <v>51746.7</v>
      </c>
      <c r="Q701" s="36">
        <f t="shared" si="1023"/>
        <v>51746.7</v>
      </c>
      <c r="R701" s="36">
        <f t="shared" si="1023"/>
        <v>0</v>
      </c>
      <c r="S701" s="36">
        <f t="shared" si="1023"/>
        <v>51746.7</v>
      </c>
      <c r="T701" s="36">
        <f t="shared" si="1023"/>
        <v>0</v>
      </c>
      <c r="U701" s="36">
        <f t="shared" si="1023"/>
        <v>51746.7</v>
      </c>
      <c r="V701" s="36">
        <f t="shared" si="1023"/>
        <v>0</v>
      </c>
      <c r="W701" s="36">
        <f t="shared" si="1023"/>
        <v>51746.7</v>
      </c>
      <c r="X701" s="36">
        <f t="shared" si="1023"/>
        <v>51746.7</v>
      </c>
      <c r="Y701" s="36">
        <f t="shared" si="1023"/>
        <v>0</v>
      </c>
      <c r="Z701" s="36">
        <f t="shared" si="1023"/>
        <v>51746.7</v>
      </c>
      <c r="AA701" s="36">
        <f t="shared" si="1023"/>
        <v>0</v>
      </c>
      <c r="AB701" s="36">
        <f t="shared" si="1023"/>
        <v>51746.7</v>
      </c>
      <c r="AC701" s="36">
        <f t="shared" si="1023"/>
        <v>0</v>
      </c>
      <c r="AD701" s="36">
        <f t="shared" si="1023"/>
        <v>51746.7</v>
      </c>
    </row>
    <row r="702" spans="1:30" ht="15.75" outlineLevel="7" x14ac:dyDescent="0.2">
      <c r="A702" s="41" t="s">
        <v>418</v>
      </c>
      <c r="B702" s="41" t="s">
        <v>393</v>
      </c>
      <c r="C702" s="41" t="s">
        <v>529</v>
      </c>
      <c r="D702" s="41" t="s">
        <v>41</v>
      </c>
      <c r="E702" s="42" t="s">
        <v>42</v>
      </c>
      <c r="F702" s="32">
        <v>51746.7</v>
      </c>
      <c r="G702" s="32"/>
      <c r="H702" s="32">
        <f>SUM(F702:G702)</f>
        <v>51746.7</v>
      </c>
      <c r="I702" s="32"/>
      <c r="J702" s="32"/>
      <c r="K702" s="32">
        <f>SUM(H702:J702)</f>
        <v>51746.7</v>
      </c>
      <c r="L702" s="32"/>
      <c r="M702" s="32"/>
      <c r="N702" s="32">
        <f>SUM(K702:M702)</f>
        <v>51746.7</v>
      </c>
      <c r="O702" s="32"/>
      <c r="P702" s="252">
        <f>SUM(N702:O702)</f>
        <v>51746.7</v>
      </c>
      <c r="Q702" s="32">
        <v>51746.7</v>
      </c>
      <c r="R702" s="32"/>
      <c r="S702" s="32">
        <f>SUM(Q702:R702)</f>
        <v>51746.7</v>
      </c>
      <c r="T702" s="32"/>
      <c r="U702" s="32">
        <f>SUM(S702:T702)</f>
        <v>51746.7</v>
      </c>
      <c r="V702" s="32"/>
      <c r="W702" s="32">
        <f>SUM(U702:V702)</f>
        <v>51746.7</v>
      </c>
      <c r="X702" s="32">
        <v>51746.7</v>
      </c>
      <c r="Y702" s="32"/>
      <c r="Z702" s="32">
        <f>SUM(X702:Y702)</f>
        <v>51746.7</v>
      </c>
      <c r="AA702" s="32"/>
      <c r="AB702" s="32">
        <f>SUM(Z702:AA702)</f>
        <v>51746.7</v>
      </c>
      <c r="AC702" s="32"/>
      <c r="AD702" s="32">
        <f>SUM(AB702:AC702)</f>
        <v>51746.7</v>
      </c>
    </row>
    <row r="703" spans="1:30" ht="31.5" outlineLevel="7" x14ac:dyDescent="0.2">
      <c r="A703" s="22" t="s">
        <v>418</v>
      </c>
      <c r="B703" s="22" t="s">
        <v>393</v>
      </c>
      <c r="C703" s="22" t="s">
        <v>531</v>
      </c>
      <c r="D703" s="22"/>
      <c r="E703" s="40" t="s">
        <v>532</v>
      </c>
      <c r="F703" s="36">
        <f t="shared" ref="F703:AD703" si="1024">F704</f>
        <v>97015.8</v>
      </c>
      <c r="G703" s="36">
        <f t="shared" si="1024"/>
        <v>0</v>
      </c>
      <c r="H703" s="36">
        <f t="shared" si="1024"/>
        <v>97015.8</v>
      </c>
      <c r="I703" s="36">
        <f t="shared" si="1024"/>
        <v>0</v>
      </c>
      <c r="J703" s="36">
        <f t="shared" si="1024"/>
        <v>0</v>
      </c>
      <c r="K703" s="36">
        <f t="shared" si="1024"/>
        <v>97015.8</v>
      </c>
      <c r="L703" s="36">
        <f t="shared" si="1024"/>
        <v>0</v>
      </c>
      <c r="M703" s="36">
        <f t="shared" si="1024"/>
        <v>0</v>
      </c>
      <c r="N703" s="36">
        <f t="shared" si="1024"/>
        <v>97015.8</v>
      </c>
      <c r="O703" s="36">
        <f t="shared" si="1024"/>
        <v>0</v>
      </c>
      <c r="P703" s="253">
        <f t="shared" si="1024"/>
        <v>97015.8</v>
      </c>
      <c r="Q703" s="36">
        <f t="shared" si="1024"/>
        <v>97369.1</v>
      </c>
      <c r="R703" s="36">
        <f t="shared" si="1024"/>
        <v>0</v>
      </c>
      <c r="S703" s="36">
        <f t="shared" si="1024"/>
        <v>97369.1</v>
      </c>
      <c r="T703" s="36">
        <f t="shared" si="1024"/>
        <v>0</v>
      </c>
      <c r="U703" s="36">
        <f t="shared" si="1024"/>
        <v>97369.1</v>
      </c>
      <c r="V703" s="36">
        <f t="shared" si="1024"/>
        <v>0</v>
      </c>
      <c r="W703" s="36">
        <f t="shared" si="1024"/>
        <v>97369.1</v>
      </c>
      <c r="X703" s="36">
        <f t="shared" si="1024"/>
        <v>95100.5</v>
      </c>
      <c r="Y703" s="36">
        <f t="shared" si="1024"/>
        <v>0</v>
      </c>
      <c r="Z703" s="36">
        <f t="shared" si="1024"/>
        <v>95100.5</v>
      </c>
      <c r="AA703" s="36">
        <f t="shared" si="1024"/>
        <v>0</v>
      </c>
      <c r="AB703" s="36">
        <f t="shared" si="1024"/>
        <v>95100.5</v>
      </c>
      <c r="AC703" s="36">
        <f t="shared" si="1024"/>
        <v>0</v>
      </c>
      <c r="AD703" s="36">
        <f t="shared" si="1024"/>
        <v>95100.5</v>
      </c>
    </row>
    <row r="704" spans="1:30" ht="15.75" outlineLevel="7" x14ac:dyDescent="0.2">
      <c r="A704" s="41" t="s">
        <v>418</v>
      </c>
      <c r="B704" s="41" t="s">
        <v>393</v>
      </c>
      <c r="C704" s="41" t="s">
        <v>531</v>
      </c>
      <c r="D704" s="41" t="s">
        <v>41</v>
      </c>
      <c r="E704" s="42" t="s">
        <v>42</v>
      </c>
      <c r="F704" s="32">
        <v>97015.8</v>
      </c>
      <c r="G704" s="32"/>
      <c r="H704" s="32">
        <f>SUM(F704:G704)</f>
        <v>97015.8</v>
      </c>
      <c r="I704" s="32"/>
      <c r="J704" s="32"/>
      <c r="K704" s="32">
        <f>SUM(H704:J704)</f>
        <v>97015.8</v>
      </c>
      <c r="L704" s="32"/>
      <c r="M704" s="32"/>
      <c r="N704" s="32">
        <f>SUM(K704:M704)</f>
        <v>97015.8</v>
      </c>
      <c r="O704" s="32"/>
      <c r="P704" s="252">
        <f>SUM(N704:O704)</f>
        <v>97015.8</v>
      </c>
      <c r="Q704" s="32">
        <v>97369.1</v>
      </c>
      <c r="R704" s="32"/>
      <c r="S704" s="32">
        <f>SUM(Q704:R704)</f>
        <v>97369.1</v>
      </c>
      <c r="T704" s="32"/>
      <c r="U704" s="32">
        <f>SUM(S704:T704)</f>
        <v>97369.1</v>
      </c>
      <c r="V704" s="32"/>
      <c r="W704" s="32">
        <f>SUM(U704:V704)</f>
        <v>97369.1</v>
      </c>
      <c r="X704" s="32">
        <v>95100.5</v>
      </c>
      <c r="Y704" s="32"/>
      <c r="Z704" s="32">
        <f>SUM(X704:Y704)</f>
        <v>95100.5</v>
      </c>
      <c r="AA704" s="32"/>
      <c r="AB704" s="32">
        <f>SUM(Z704:AA704)</f>
        <v>95100.5</v>
      </c>
      <c r="AC704" s="32"/>
      <c r="AD704" s="32">
        <f>SUM(AB704:AC704)</f>
        <v>95100.5</v>
      </c>
    </row>
    <row r="705" spans="1:30" ht="110.25" outlineLevel="5" x14ac:dyDescent="0.2">
      <c r="A705" s="22" t="s">
        <v>418</v>
      </c>
      <c r="B705" s="22" t="s">
        <v>393</v>
      </c>
      <c r="C705" s="22" t="s">
        <v>223</v>
      </c>
      <c r="D705" s="22"/>
      <c r="E705" s="48" t="s">
        <v>312</v>
      </c>
      <c r="F705" s="36">
        <f>F706</f>
        <v>584.5</v>
      </c>
      <c r="G705" s="36">
        <f t="shared" ref="G705:P705" si="1025">G706</f>
        <v>0</v>
      </c>
      <c r="H705" s="36">
        <f t="shared" si="1025"/>
        <v>584.5</v>
      </c>
      <c r="I705" s="36">
        <f t="shared" si="1025"/>
        <v>0</v>
      </c>
      <c r="J705" s="36">
        <f t="shared" si="1025"/>
        <v>0</v>
      </c>
      <c r="K705" s="36">
        <f t="shared" si="1025"/>
        <v>584.5</v>
      </c>
      <c r="L705" s="36">
        <f t="shared" si="1025"/>
        <v>0</v>
      </c>
      <c r="M705" s="36">
        <f t="shared" si="1025"/>
        <v>0</v>
      </c>
      <c r="N705" s="36">
        <f t="shared" si="1025"/>
        <v>584.5</v>
      </c>
      <c r="O705" s="36">
        <f t="shared" si="1025"/>
        <v>0</v>
      </c>
      <c r="P705" s="253">
        <f t="shared" si="1025"/>
        <v>584.5</v>
      </c>
      <c r="Q705" s="36">
        <f>Q706</f>
        <v>563.70000000000005</v>
      </c>
      <c r="R705" s="36">
        <f t="shared" ref="R705:W705" si="1026">R706</f>
        <v>0</v>
      </c>
      <c r="S705" s="36">
        <f t="shared" si="1026"/>
        <v>563.70000000000005</v>
      </c>
      <c r="T705" s="36">
        <f t="shared" si="1026"/>
        <v>0</v>
      </c>
      <c r="U705" s="36">
        <f t="shared" si="1026"/>
        <v>563.70000000000005</v>
      </c>
      <c r="V705" s="36">
        <f t="shared" si="1026"/>
        <v>0</v>
      </c>
      <c r="W705" s="36">
        <f t="shared" si="1026"/>
        <v>563.70000000000005</v>
      </c>
      <c r="X705" s="36">
        <f>X706</f>
        <v>553.4</v>
      </c>
      <c r="Y705" s="36">
        <f t="shared" ref="Y705:AD705" si="1027">Y706</f>
        <v>0</v>
      </c>
      <c r="Z705" s="36">
        <f t="shared" si="1027"/>
        <v>553.4</v>
      </c>
      <c r="AA705" s="36">
        <f t="shared" si="1027"/>
        <v>0</v>
      </c>
      <c r="AB705" s="36">
        <f t="shared" si="1027"/>
        <v>553.4</v>
      </c>
      <c r="AC705" s="36">
        <f t="shared" si="1027"/>
        <v>0</v>
      </c>
      <c r="AD705" s="36">
        <f t="shared" si="1027"/>
        <v>553.4</v>
      </c>
    </row>
    <row r="706" spans="1:30" ht="15.75" outlineLevel="7" x14ac:dyDescent="0.2">
      <c r="A706" s="41" t="s">
        <v>418</v>
      </c>
      <c r="B706" s="41" t="s">
        <v>393</v>
      </c>
      <c r="C706" s="41" t="s">
        <v>223</v>
      </c>
      <c r="D706" s="41" t="s">
        <v>41</v>
      </c>
      <c r="E706" s="42" t="s">
        <v>42</v>
      </c>
      <c r="F706" s="32">
        <v>584.5</v>
      </c>
      <c r="G706" s="32"/>
      <c r="H706" s="32">
        <f>SUM(F706:G706)</f>
        <v>584.5</v>
      </c>
      <c r="I706" s="32"/>
      <c r="J706" s="32"/>
      <c r="K706" s="32">
        <f>SUM(H706:J706)</f>
        <v>584.5</v>
      </c>
      <c r="L706" s="32"/>
      <c r="M706" s="32"/>
      <c r="N706" s="32">
        <f>SUM(K706:M706)</f>
        <v>584.5</v>
      </c>
      <c r="O706" s="32"/>
      <c r="P706" s="252">
        <f>SUM(N706:O706)</f>
        <v>584.5</v>
      </c>
      <c r="Q706" s="34">
        <v>563.70000000000005</v>
      </c>
      <c r="R706" s="32"/>
      <c r="S706" s="32">
        <f>SUM(Q706:R706)</f>
        <v>563.70000000000005</v>
      </c>
      <c r="T706" s="32"/>
      <c r="U706" s="32">
        <f>SUM(S706:T706)</f>
        <v>563.70000000000005</v>
      </c>
      <c r="V706" s="32"/>
      <c r="W706" s="32">
        <f>SUM(U706:V706)</f>
        <v>563.70000000000005</v>
      </c>
      <c r="X706" s="34">
        <v>553.4</v>
      </c>
      <c r="Y706" s="32"/>
      <c r="Z706" s="32">
        <f>SUM(X706:Y706)</f>
        <v>553.4</v>
      </c>
      <c r="AA706" s="32"/>
      <c r="AB706" s="32">
        <f>SUM(Z706:AA706)</f>
        <v>553.4</v>
      </c>
      <c r="AC706" s="32"/>
      <c r="AD706" s="32">
        <f>SUM(AB706:AC706)</f>
        <v>553.4</v>
      </c>
    </row>
    <row r="707" spans="1:30" ht="110.25" outlineLevel="5" x14ac:dyDescent="0.2">
      <c r="A707" s="22" t="s">
        <v>418</v>
      </c>
      <c r="B707" s="22" t="s">
        <v>393</v>
      </c>
      <c r="C707" s="22" t="s">
        <v>223</v>
      </c>
      <c r="D707" s="22"/>
      <c r="E707" s="48" t="s">
        <v>533</v>
      </c>
      <c r="F707" s="36">
        <f>F708</f>
        <v>7208.7</v>
      </c>
      <c r="G707" s="36">
        <f t="shared" ref="G707:P707" si="1028">G708</f>
        <v>0</v>
      </c>
      <c r="H707" s="36">
        <f t="shared" si="1028"/>
        <v>7208.7</v>
      </c>
      <c r="I707" s="36">
        <f t="shared" si="1028"/>
        <v>0</v>
      </c>
      <c r="J707" s="36">
        <f t="shared" si="1028"/>
        <v>0</v>
      </c>
      <c r="K707" s="36">
        <f t="shared" si="1028"/>
        <v>7208.7</v>
      </c>
      <c r="L707" s="36">
        <f t="shared" si="1028"/>
        <v>0</v>
      </c>
      <c r="M707" s="36">
        <f t="shared" si="1028"/>
        <v>0</v>
      </c>
      <c r="N707" s="36">
        <f t="shared" si="1028"/>
        <v>7208.7</v>
      </c>
      <c r="O707" s="36">
        <f t="shared" si="1028"/>
        <v>0</v>
      </c>
      <c r="P707" s="253">
        <f t="shared" si="1028"/>
        <v>7208.7</v>
      </c>
      <c r="Q707" s="36">
        <f>Q708</f>
        <v>6952.8</v>
      </c>
      <c r="R707" s="36">
        <f t="shared" ref="R707:W707" si="1029">R708</f>
        <v>0</v>
      </c>
      <c r="S707" s="36">
        <f t="shared" si="1029"/>
        <v>6952.8</v>
      </c>
      <c r="T707" s="36">
        <f t="shared" si="1029"/>
        <v>0</v>
      </c>
      <c r="U707" s="36">
        <f t="shared" si="1029"/>
        <v>6952.8</v>
      </c>
      <c r="V707" s="36">
        <f t="shared" si="1029"/>
        <v>0</v>
      </c>
      <c r="W707" s="36">
        <f t="shared" si="1029"/>
        <v>6952.8</v>
      </c>
      <c r="X707" s="36">
        <f>X708</f>
        <v>6824.7</v>
      </c>
      <c r="Y707" s="36">
        <f t="shared" ref="Y707:AD707" si="1030">Y708</f>
        <v>0</v>
      </c>
      <c r="Z707" s="36">
        <f t="shared" si="1030"/>
        <v>6824.7</v>
      </c>
      <c r="AA707" s="36">
        <f t="shared" si="1030"/>
        <v>0</v>
      </c>
      <c r="AB707" s="36">
        <f t="shared" si="1030"/>
        <v>6824.7</v>
      </c>
      <c r="AC707" s="36">
        <f t="shared" si="1030"/>
        <v>0</v>
      </c>
      <c r="AD707" s="36">
        <f t="shared" si="1030"/>
        <v>6824.7</v>
      </c>
    </row>
    <row r="708" spans="1:30" ht="15.75" outlineLevel="7" x14ac:dyDescent="0.2">
      <c r="A708" s="41" t="s">
        <v>418</v>
      </c>
      <c r="B708" s="41" t="s">
        <v>393</v>
      </c>
      <c r="C708" s="41" t="s">
        <v>223</v>
      </c>
      <c r="D708" s="41" t="s">
        <v>41</v>
      </c>
      <c r="E708" s="42" t="s">
        <v>42</v>
      </c>
      <c r="F708" s="32">
        <v>7208.7</v>
      </c>
      <c r="G708" s="32"/>
      <c r="H708" s="32">
        <f>SUM(F708:G708)</f>
        <v>7208.7</v>
      </c>
      <c r="I708" s="32"/>
      <c r="J708" s="32"/>
      <c r="K708" s="32">
        <f>SUM(H708:J708)</f>
        <v>7208.7</v>
      </c>
      <c r="L708" s="32"/>
      <c r="M708" s="32"/>
      <c r="N708" s="32">
        <f>SUM(K708:M708)</f>
        <v>7208.7</v>
      </c>
      <c r="O708" s="32"/>
      <c r="P708" s="252">
        <f>SUM(N708:O708)</f>
        <v>7208.7</v>
      </c>
      <c r="Q708" s="34">
        <v>6952.8</v>
      </c>
      <c r="R708" s="32"/>
      <c r="S708" s="32">
        <f>SUM(Q708:R708)</f>
        <v>6952.8</v>
      </c>
      <c r="T708" s="32"/>
      <c r="U708" s="32">
        <f>SUM(S708:T708)</f>
        <v>6952.8</v>
      </c>
      <c r="V708" s="32"/>
      <c r="W708" s="32">
        <f>SUM(U708:V708)</f>
        <v>6952.8</v>
      </c>
      <c r="X708" s="34">
        <v>6824.7</v>
      </c>
      <c r="Y708" s="32"/>
      <c r="Z708" s="32">
        <f>SUM(X708:Y708)</f>
        <v>6824.7</v>
      </c>
      <c r="AA708" s="32"/>
      <c r="AB708" s="32">
        <f>SUM(Z708:AA708)</f>
        <v>6824.7</v>
      </c>
      <c r="AC708" s="32"/>
      <c r="AD708" s="32">
        <f>SUM(AB708:AC708)</f>
        <v>6824.7</v>
      </c>
    </row>
    <row r="709" spans="1:30" ht="20.25" customHeight="1" outlineLevel="7" x14ac:dyDescent="0.2">
      <c r="A709" s="22" t="s">
        <v>418</v>
      </c>
      <c r="B709" s="22" t="s">
        <v>393</v>
      </c>
      <c r="C709" s="22" t="s">
        <v>534</v>
      </c>
      <c r="D709" s="22"/>
      <c r="E709" s="40" t="s">
        <v>535</v>
      </c>
      <c r="F709" s="36">
        <f>F710</f>
        <v>1618.3</v>
      </c>
      <c r="G709" s="36">
        <f t="shared" ref="G709:Z710" si="1031">G710</f>
        <v>0</v>
      </c>
      <c r="H709" s="36">
        <f t="shared" si="1031"/>
        <v>1618.3</v>
      </c>
      <c r="I709" s="36">
        <f t="shared" si="1031"/>
        <v>0</v>
      </c>
      <c r="J709" s="36">
        <f t="shared" si="1031"/>
        <v>0</v>
      </c>
      <c r="K709" s="36">
        <f t="shared" si="1031"/>
        <v>1618.3</v>
      </c>
      <c r="L709" s="36">
        <f t="shared" si="1031"/>
        <v>0</v>
      </c>
      <c r="M709" s="36">
        <f t="shared" si="1031"/>
        <v>0</v>
      </c>
      <c r="N709" s="36">
        <f t="shared" si="1031"/>
        <v>1618.3</v>
      </c>
      <c r="O709" s="36">
        <f t="shared" si="1031"/>
        <v>0</v>
      </c>
      <c r="P709" s="253">
        <f t="shared" si="1031"/>
        <v>1618.3</v>
      </c>
      <c r="Q709" s="36">
        <f t="shared" si="1031"/>
        <v>1956.6</v>
      </c>
      <c r="R709" s="36">
        <f t="shared" si="1031"/>
        <v>0</v>
      </c>
      <c r="S709" s="36">
        <f t="shared" si="1031"/>
        <v>1956.6</v>
      </c>
      <c r="T709" s="36">
        <f t="shared" si="1031"/>
        <v>0</v>
      </c>
      <c r="U709" s="36">
        <f t="shared" si="1031"/>
        <v>1956.6</v>
      </c>
      <c r="V709" s="36">
        <f t="shared" si="1031"/>
        <v>0</v>
      </c>
      <c r="W709" s="36">
        <f t="shared" si="1031"/>
        <v>1956.6</v>
      </c>
      <c r="X709" s="36">
        <f t="shared" si="1031"/>
        <v>1956.6</v>
      </c>
      <c r="Y709" s="36">
        <f t="shared" si="1031"/>
        <v>0</v>
      </c>
      <c r="Z709" s="36">
        <f t="shared" si="1031"/>
        <v>1956.6</v>
      </c>
      <c r="AA709" s="36">
        <f t="shared" ref="Y709:AD710" si="1032">AA710</f>
        <v>0</v>
      </c>
      <c r="AB709" s="36">
        <f t="shared" si="1032"/>
        <v>1956.6</v>
      </c>
      <c r="AC709" s="36">
        <f t="shared" si="1032"/>
        <v>0</v>
      </c>
      <c r="AD709" s="36">
        <f t="shared" si="1032"/>
        <v>1956.6</v>
      </c>
    </row>
    <row r="710" spans="1:30" ht="47.25" outlineLevel="7" x14ac:dyDescent="0.2">
      <c r="A710" s="22" t="s">
        <v>418</v>
      </c>
      <c r="B710" s="22" t="s">
        <v>393</v>
      </c>
      <c r="C710" s="22" t="s">
        <v>536</v>
      </c>
      <c r="D710" s="22"/>
      <c r="E710" s="40" t="s">
        <v>537</v>
      </c>
      <c r="F710" s="36">
        <f>F711</f>
        <v>1618.3</v>
      </c>
      <c r="G710" s="36">
        <f t="shared" si="1031"/>
        <v>0</v>
      </c>
      <c r="H710" s="36">
        <f t="shared" si="1031"/>
        <v>1618.3</v>
      </c>
      <c r="I710" s="36">
        <f t="shared" si="1031"/>
        <v>0</v>
      </c>
      <c r="J710" s="36">
        <f t="shared" si="1031"/>
        <v>0</v>
      </c>
      <c r="K710" s="36">
        <f t="shared" si="1031"/>
        <v>1618.3</v>
      </c>
      <c r="L710" s="36">
        <f t="shared" si="1031"/>
        <v>0</v>
      </c>
      <c r="M710" s="36">
        <f t="shared" si="1031"/>
        <v>0</v>
      </c>
      <c r="N710" s="36">
        <f t="shared" si="1031"/>
        <v>1618.3</v>
      </c>
      <c r="O710" s="36">
        <f t="shared" si="1031"/>
        <v>0</v>
      </c>
      <c r="P710" s="253">
        <f t="shared" si="1031"/>
        <v>1618.3</v>
      </c>
      <c r="Q710" s="36">
        <f t="shared" si="1031"/>
        <v>1956.6</v>
      </c>
      <c r="R710" s="36">
        <f t="shared" si="1031"/>
        <v>0</v>
      </c>
      <c r="S710" s="36">
        <f t="shared" si="1031"/>
        <v>1956.6</v>
      </c>
      <c r="T710" s="36">
        <f t="shared" si="1031"/>
        <v>0</v>
      </c>
      <c r="U710" s="36">
        <f t="shared" si="1031"/>
        <v>1956.6</v>
      </c>
      <c r="V710" s="36">
        <f t="shared" si="1031"/>
        <v>0</v>
      </c>
      <c r="W710" s="36">
        <f t="shared" si="1031"/>
        <v>1956.6</v>
      </c>
      <c r="X710" s="36">
        <f t="shared" si="1031"/>
        <v>1956.6</v>
      </c>
      <c r="Y710" s="36">
        <f t="shared" si="1032"/>
        <v>0</v>
      </c>
      <c r="Z710" s="36">
        <f t="shared" si="1032"/>
        <v>1956.6</v>
      </c>
      <c r="AA710" s="36">
        <f t="shared" si="1032"/>
        <v>0</v>
      </c>
      <c r="AB710" s="36">
        <f t="shared" si="1032"/>
        <v>1956.6</v>
      </c>
      <c r="AC710" s="36">
        <f t="shared" si="1032"/>
        <v>0</v>
      </c>
      <c r="AD710" s="36">
        <f t="shared" si="1032"/>
        <v>1956.6</v>
      </c>
    </row>
    <row r="711" spans="1:30" ht="15.75" outlineLevel="7" x14ac:dyDescent="0.2">
      <c r="A711" s="41" t="s">
        <v>418</v>
      </c>
      <c r="B711" s="41" t="s">
        <v>393</v>
      </c>
      <c r="C711" s="41" t="s">
        <v>536</v>
      </c>
      <c r="D711" s="41" t="s">
        <v>41</v>
      </c>
      <c r="E711" s="42" t="s">
        <v>42</v>
      </c>
      <c r="F711" s="32">
        <v>1618.3</v>
      </c>
      <c r="G711" s="32"/>
      <c r="H711" s="32">
        <f>SUM(F711:G711)</f>
        <v>1618.3</v>
      </c>
      <c r="I711" s="32"/>
      <c r="J711" s="32"/>
      <c r="K711" s="32">
        <f>SUM(H711:J711)</f>
        <v>1618.3</v>
      </c>
      <c r="L711" s="32"/>
      <c r="M711" s="32"/>
      <c r="N711" s="32">
        <f>SUM(K711:M711)</f>
        <v>1618.3</v>
      </c>
      <c r="O711" s="32"/>
      <c r="P711" s="252">
        <f>SUM(N711:O711)</f>
        <v>1618.3</v>
      </c>
      <c r="Q711" s="32">
        <v>1956.6</v>
      </c>
      <c r="R711" s="32"/>
      <c r="S711" s="32">
        <f>SUM(Q711:R711)</f>
        <v>1956.6</v>
      </c>
      <c r="T711" s="32"/>
      <c r="U711" s="32">
        <f>SUM(S711:T711)</f>
        <v>1956.6</v>
      </c>
      <c r="V711" s="32"/>
      <c r="W711" s="32">
        <f>SUM(U711:V711)</f>
        <v>1956.6</v>
      </c>
      <c r="X711" s="32">
        <v>1956.6</v>
      </c>
      <c r="Y711" s="32"/>
      <c r="Z711" s="32">
        <f>SUM(X711:Y711)</f>
        <v>1956.6</v>
      </c>
      <c r="AA711" s="32"/>
      <c r="AB711" s="32">
        <f>SUM(Z711:AA711)</f>
        <v>1956.6</v>
      </c>
      <c r="AC711" s="32"/>
      <c r="AD711" s="32">
        <f>SUM(AB711:AC711)</f>
        <v>1956.6</v>
      </c>
    </row>
    <row r="712" spans="1:30" ht="31.5" outlineLevel="7" x14ac:dyDescent="0.2">
      <c r="A712" s="22" t="s">
        <v>418</v>
      </c>
      <c r="B712" s="22" t="s">
        <v>393</v>
      </c>
      <c r="C712" s="26" t="s">
        <v>31</v>
      </c>
      <c r="D712" s="26" t="s">
        <v>329</v>
      </c>
      <c r="E712" s="27" t="s">
        <v>703</v>
      </c>
      <c r="F712" s="36">
        <f>F713</f>
        <v>1370</v>
      </c>
      <c r="G712" s="36">
        <f t="shared" ref="G712:AC715" si="1033">G713</f>
        <v>0</v>
      </c>
      <c r="H712" s="36">
        <f t="shared" si="1033"/>
        <v>1370</v>
      </c>
      <c r="I712" s="36">
        <f t="shared" si="1033"/>
        <v>0</v>
      </c>
      <c r="J712" s="36">
        <f t="shared" si="1033"/>
        <v>0</v>
      </c>
      <c r="K712" s="36">
        <f t="shared" si="1033"/>
        <v>1370</v>
      </c>
      <c r="L712" s="36">
        <f t="shared" si="1033"/>
        <v>0</v>
      </c>
      <c r="M712" s="36">
        <f t="shared" si="1033"/>
        <v>0</v>
      </c>
      <c r="N712" s="36">
        <f t="shared" si="1033"/>
        <v>1370</v>
      </c>
      <c r="O712" s="36">
        <f t="shared" si="1033"/>
        <v>0</v>
      </c>
      <c r="P712" s="253">
        <f t="shared" si="1033"/>
        <v>1370</v>
      </c>
      <c r="Q712" s="36">
        <f t="shared" si="1033"/>
        <v>1370</v>
      </c>
      <c r="R712" s="36">
        <f t="shared" si="1033"/>
        <v>0</v>
      </c>
      <c r="S712" s="36">
        <f t="shared" si="1033"/>
        <v>1370</v>
      </c>
      <c r="T712" s="36">
        <f t="shared" si="1033"/>
        <v>0</v>
      </c>
      <c r="U712" s="36">
        <f t="shared" si="1033"/>
        <v>1370</v>
      </c>
      <c r="V712" s="36">
        <f t="shared" si="1033"/>
        <v>0</v>
      </c>
      <c r="W712" s="36">
        <f t="shared" si="1033"/>
        <v>1370</v>
      </c>
      <c r="X712" s="36">
        <f t="shared" si="1033"/>
        <v>1370</v>
      </c>
      <c r="Y712" s="36">
        <f t="shared" si="1033"/>
        <v>0</v>
      </c>
      <c r="Z712" s="36">
        <f t="shared" si="1033"/>
        <v>1370</v>
      </c>
      <c r="AA712" s="36">
        <f t="shared" si="1033"/>
        <v>0</v>
      </c>
      <c r="AB712" s="36">
        <f t="shared" si="1033"/>
        <v>1370</v>
      </c>
      <c r="AC712" s="36">
        <f t="shared" si="1033"/>
        <v>0</v>
      </c>
      <c r="AD712" s="36">
        <f t="shared" ref="AC712:AD715" si="1034">AD713</f>
        <v>1370</v>
      </c>
    </row>
    <row r="713" spans="1:30" ht="31.5" outlineLevel="7" x14ac:dyDescent="0.2">
      <c r="A713" s="22" t="s">
        <v>418</v>
      </c>
      <c r="B713" s="22" t="s">
        <v>393</v>
      </c>
      <c r="C713" s="26" t="s">
        <v>61</v>
      </c>
      <c r="D713" s="26" t="s">
        <v>329</v>
      </c>
      <c r="E713" s="27" t="s">
        <v>646</v>
      </c>
      <c r="F713" s="36">
        <f t="shared" ref="F713:AC715" si="1035">F714</f>
        <v>1370</v>
      </c>
      <c r="G713" s="36">
        <f t="shared" si="1035"/>
        <v>0</v>
      </c>
      <c r="H713" s="36">
        <f t="shared" si="1035"/>
        <v>1370</v>
      </c>
      <c r="I713" s="36">
        <f t="shared" si="1035"/>
        <v>0</v>
      </c>
      <c r="J713" s="36">
        <f t="shared" si="1035"/>
        <v>0</v>
      </c>
      <c r="K713" s="36">
        <f t="shared" si="1035"/>
        <v>1370</v>
      </c>
      <c r="L713" s="36">
        <f t="shared" si="1035"/>
        <v>0</v>
      </c>
      <c r="M713" s="36">
        <f t="shared" si="1035"/>
        <v>0</v>
      </c>
      <c r="N713" s="36">
        <f t="shared" si="1035"/>
        <v>1370</v>
      </c>
      <c r="O713" s="36">
        <f t="shared" si="1035"/>
        <v>0</v>
      </c>
      <c r="P713" s="253">
        <f t="shared" si="1035"/>
        <v>1370</v>
      </c>
      <c r="Q713" s="36">
        <f t="shared" si="1033"/>
        <v>1370</v>
      </c>
      <c r="R713" s="36">
        <f t="shared" si="1035"/>
        <v>0</v>
      </c>
      <c r="S713" s="36">
        <f t="shared" si="1035"/>
        <v>1370</v>
      </c>
      <c r="T713" s="36">
        <f t="shared" si="1035"/>
        <v>0</v>
      </c>
      <c r="U713" s="36">
        <f t="shared" si="1035"/>
        <v>1370</v>
      </c>
      <c r="V713" s="36">
        <f t="shared" si="1035"/>
        <v>0</v>
      </c>
      <c r="W713" s="36">
        <f t="shared" si="1035"/>
        <v>1370</v>
      </c>
      <c r="X713" s="36">
        <f t="shared" si="1033"/>
        <v>1370</v>
      </c>
      <c r="Y713" s="36">
        <f t="shared" si="1035"/>
        <v>0</v>
      </c>
      <c r="Z713" s="36">
        <f t="shared" si="1035"/>
        <v>1370</v>
      </c>
      <c r="AA713" s="36">
        <f t="shared" si="1035"/>
        <v>0</v>
      </c>
      <c r="AB713" s="36">
        <f t="shared" si="1035"/>
        <v>1370</v>
      </c>
      <c r="AC713" s="36">
        <f t="shared" si="1035"/>
        <v>0</v>
      </c>
      <c r="AD713" s="36">
        <f t="shared" si="1034"/>
        <v>1370</v>
      </c>
    </row>
    <row r="714" spans="1:30" ht="15.75" outlineLevel="7" x14ac:dyDescent="0.2">
      <c r="A714" s="22" t="s">
        <v>418</v>
      </c>
      <c r="B714" s="22" t="s">
        <v>393</v>
      </c>
      <c r="C714" s="26" t="s">
        <v>70</v>
      </c>
      <c r="D714" s="26"/>
      <c r="E714" s="27" t="s">
        <v>71</v>
      </c>
      <c r="F714" s="36">
        <f t="shared" si="1035"/>
        <v>1370</v>
      </c>
      <c r="G714" s="36">
        <f t="shared" si="1035"/>
        <v>0</v>
      </c>
      <c r="H714" s="36">
        <f t="shared" si="1035"/>
        <v>1370</v>
      </c>
      <c r="I714" s="36">
        <f t="shared" si="1035"/>
        <v>0</v>
      </c>
      <c r="J714" s="36">
        <f t="shared" si="1035"/>
        <v>0</v>
      </c>
      <c r="K714" s="36">
        <f t="shared" si="1035"/>
        <v>1370</v>
      </c>
      <c r="L714" s="36">
        <f t="shared" si="1035"/>
        <v>0</v>
      </c>
      <c r="M714" s="36">
        <f t="shared" si="1035"/>
        <v>0</v>
      </c>
      <c r="N714" s="36">
        <f t="shared" si="1035"/>
        <v>1370</v>
      </c>
      <c r="O714" s="36">
        <f t="shared" si="1035"/>
        <v>0</v>
      </c>
      <c r="P714" s="253">
        <f t="shared" si="1035"/>
        <v>1370</v>
      </c>
      <c r="Q714" s="36">
        <f t="shared" si="1033"/>
        <v>1370</v>
      </c>
      <c r="R714" s="36">
        <f t="shared" si="1035"/>
        <v>0</v>
      </c>
      <c r="S714" s="36">
        <f t="shared" si="1035"/>
        <v>1370</v>
      </c>
      <c r="T714" s="36">
        <f t="shared" si="1035"/>
        <v>0</v>
      </c>
      <c r="U714" s="36">
        <f t="shared" si="1035"/>
        <v>1370</v>
      </c>
      <c r="V714" s="36">
        <f t="shared" si="1035"/>
        <v>0</v>
      </c>
      <c r="W714" s="36">
        <f t="shared" si="1035"/>
        <v>1370</v>
      </c>
      <c r="X714" s="36">
        <f t="shared" si="1033"/>
        <v>1370</v>
      </c>
      <c r="Y714" s="36">
        <f t="shared" si="1035"/>
        <v>0</v>
      </c>
      <c r="Z714" s="36">
        <f t="shared" si="1035"/>
        <v>1370</v>
      </c>
      <c r="AA714" s="36">
        <f t="shared" si="1035"/>
        <v>0</v>
      </c>
      <c r="AB714" s="36">
        <f t="shared" si="1035"/>
        <v>1370</v>
      </c>
      <c r="AC714" s="36">
        <f t="shared" si="1034"/>
        <v>0</v>
      </c>
      <c r="AD714" s="36">
        <f t="shared" si="1034"/>
        <v>1370</v>
      </c>
    </row>
    <row r="715" spans="1:30" ht="15.75" outlineLevel="7" x14ac:dyDescent="0.2">
      <c r="A715" s="22" t="s">
        <v>418</v>
      </c>
      <c r="B715" s="22" t="s">
        <v>393</v>
      </c>
      <c r="C715" s="53" t="s">
        <v>446</v>
      </c>
      <c r="D715" s="26"/>
      <c r="E715" s="59" t="s">
        <v>445</v>
      </c>
      <c r="F715" s="36">
        <f t="shared" si="1035"/>
        <v>1370</v>
      </c>
      <c r="G715" s="36">
        <f t="shared" si="1035"/>
        <v>0</v>
      </c>
      <c r="H715" s="36">
        <f t="shared" si="1035"/>
        <v>1370</v>
      </c>
      <c r="I715" s="36">
        <f t="shared" si="1035"/>
        <v>0</v>
      </c>
      <c r="J715" s="36">
        <f t="shared" si="1035"/>
        <v>0</v>
      </c>
      <c r="K715" s="36">
        <f t="shared" si="1035"/>
        <v>1370</v>
      </c>
      <c r="L715" s="36">
        <f t="shared" si="1035"/>
        <v>0</v>
      </c>
      <c r="M715" s="36">
        <f t="shared" si="1035"/>
        <v>0</v>
      </c>
      <c r="N715" s="36">
        <f t="shared" si="1035"/>
        <v>1370</v>
      </c>
      <c r="O715" s="36">
        <f t="shared" si="1035"/>
        <v>0</v>
      </c>
      <c r="P715" s="253">
        <f t="shared" si="1035"/>
        <v>1370</v>
      </c>
      <c r="Q715" s="36">
        <f t="shared" si="1033"/>
        <v>1370</v>
      </c>
      <c r="R715" s="36">
        <f t="shared" si="1035"/>
        <v>0</v>
      </c>
      <c r="S715" s="36">
        <f t="shared" si="1035"/>
        <v>1370</v>
      </c>
      <c r="T715" s="36">
        <f t="shared" si="1035"/>
        <v>0</v>
      </c>
      <c r="U715" s="36">
        <f t="shared" si="1035"/>
        <v>1370</v>
      </c>
      <c r="V715" s="36">
        <f t="shared" si="1035"/>
        <v>0</v>
      </c>
      <c r="W715" s="36">
        <f t="shared" si="1035"/>
        <v>1370</v>
      </c>
      <c r="X715" s="36">
        <f t="shared" si="1033"/>
        <v>1370</v>
      </c>
      <c r="Y715" s="36">
        <f t="shared" si="1035"/>
        <v>0</v>
      </c>
      <c r="Z715" s="36">
        <f t="shared" si="1035"/>
        <v>1370</v>
      </c>
      <c r="AA715" s="36">
        <f t="shared" si="1035"/>
        <v>0</v>
      </c>
      <c r="AB715" s="36">
        <f t="shared" si="1035"/>
        <v>1370</v>
      </c>
      <c r="AC715" s="36">
        <f t="shared" si="1034"/>
        <v>0</v>
      </c>
      <c r="AD715" s="36">
        <f t="shared" si="1034"/>
        <v>1370</v>
      </c>
    </row>
    <row r="716" spans="1:30" ht="15.75" outlineLevel="7" x14ac:dyDescent="0.2">
      <c r="A716" s="41" t="s">
        <v>418</v>
      </c>
      <c r="B716" s="41" t="s">
        <v>393</v>
      </c>
      <c r="C716" s="54" t="s">
        <v>446</v>
      </c>
      <c r="D716" s="41" t="s">
        <v>41</v>
      </c>
      <c r="E716" s="42" t="s">
        <v>42</v>
      </c>
      <c r="F716" s="32">
        <v>1370</v>
      </c>
      <c r="G716" s="32"/>
      <c r="H716" s="32">
        <f>SUM(F716:G716)</f>
        <v>1370</v>
      </c>
      <c r="I716" s="32"/>
      <c r="J716" s="32"/>
      <c r="K716" s="32">
        <f>SUM(H716:J716)</f>
        <v>1370</v>
      </c>
      <c r="L716" s="32"/>
      <c r="M716" s="32"/>
      <c r="N716" s="32">
        <f>SUM(K716:M716)</f>
        <v>1370</v>
      </c>
      <c r="O716" s="32"/>
      <c r="P716" s="252">
        <f>SUM(N716:O716)</f>
        <v>1370</v>
      </c>
      <c r="Q716" s="32">
        <v>1370</v>
      </c>
      <c r="R716" s="32"/>
      <c r="S716" s="32">
        <f>SUM(Q716:R716)</f>
        <v>1370</v>
      </c>
      <c r="T716" s="32"/>
      <c r="U716" s="32">
        <f>SUM(S716:T716)</f>
        <v>1370</v>
      </c>
      <c r="V716" s="32"/>
      <c r="W716" s="32">
        <f>SUM(U716:V716)</f>
        <v>1370</v>
      </c>
      <c r="X716" s="32">
        <v>1370</v>
      </c>
      <c r="Y716" s="32"/>
      <c r="Z716" s="32">
        <f>SUM(X716:Y716)</f>
        <v>1370</v>
      </c>
      <c r="AA716" s="32"/>
      <c r="AB716" s="32">
        <f>SUM(Z716:AA716)</f>
        <v>1370</v>
      </c>
      <c r="AC716" s="32"/>
      <c r="AD716" s="32">
        <f>SUM(AB716:AC716)</f>
        <v>1370</v>
      </c>
    </row>
    <row r="717" spans="1:30" ht="15.75" outlineLevel="1" x14ac:dyDescent="0.2">
      <c r="A717" s="22" t="s">
        <v>418</v>
      </c>
      <c r="B717" s="22" t="s">
        <v>422</v>
      </c>
      <c r="C717" s="22"/>
      <c r="D717" s="22"/>
      <c r="E717" s="40" t="s">
        <v>423</v>
      </c>
      <c r="F717" s="36">
        <f>F718+F723</f>
        <v>114549.5</v>
      </c>
      <c r="G717" s="36">
        <f t="shared" ref="G717:N717" si="1036">G718+G723</f>
        <v>0</v>
      </c>
      <c r="H717" s="36">
        <f t="shared" si="1036"/>
        <v>114549.5</v>
      </c>
      <c r="I717" s="36">
        <f t="shared" si="1036"/>
        <v>0</v>
      </c>
      <c r="J717" s="36">
        <f t="shared" si="1036"/>
        <v>0</v>
      </c>
      <c r="K717" s="36">
        <f t="shared" si="1036"/>
        <v>114549.5</v>
      </c>
      <c r="L717" s="36">
        <f t="shared" si="1036"/>
        <v>0</v>
      </c>
      <c r="M717" s="36">
        <f t="shared" si="1036"/>
        <v>0</v>
      </c>
      <c r="N717" s="36">
        <f t="shared" si="1036"/>
        <v>114549.5</v>
      </c>
      <c r="O717" s="36">
        <f t="shared" ref="O717:P717" si="1037">O718+O723</f>
        <v>6586.3095899999998</v>
      </c>
      <c r="P717" s="253">
        <f t="shared" si="1037"/>
        <v>121135.80959</v>
      </c>
      <c r="Q717" s="36">
        <f>Q718+Q723</f>
        <v>114549.5</v>
      </c>
      <c r="R717" s="36">
        <f t="shared" ref="R717:U717" si="1038">R718+R723</f>
        <v>0</v>
      </c>
      <c r="S717" s="36">
        <f t="shared" si="1038"/>
        <v>114549.5</v>
      </c>
      <c r="T717" s="36">
        <f t="shared" si="1038"/>
        <v>0</v>
      </c>
      <c r="U717" s="36">
        <f t="shared" si="1038"/>
        <v>114549.5</v>
      </c>
      <c r="V717" s="36">
        <f t="shared" ref="V717:W717" si="1039">V718+V723</f>
        <v>0</v>
      </c>
      <c r="W717" s="36">
        <f t="shared" si="1039"/>
        <v>114549.5</v>
      </c>
      <c r="X717" s="36">
        <f>X718+X723</f>
        <v>114549.5</v>
      </c>
      <c r="Y717" s="36">
        <f t="shared" ref="Y717:AB717" si="1040">Y718+Y723</f>
        <v>0</v>
      </c>
      <c r="Z717" s="36">
        <f t="shared" si="1040"/>
        <v>114549.5</v>
      </c>
      <c r="AA717" s="36">
        <f t="shared" si="1040"/>
        <v>0</v>
      </c>
      <c r="AB717" s="36">
        <f t="shared" si="1040"/>
        <v>114549.5</v>
      </c>
      <c r="AC717" s="36">
        <f t="shared" ref="AC717:AD717" si="1041">AC718+AC723</f>
        <v>0</v>
      </c>
      <c r="AD717" s="36">
        <f t="shared" si="1041"/>
        <v>114549.5</v>
      </c>
    </row>
    <row r="718" spans="1:30" ht="15.75" outlineLevel="2" x14ac:dyDescent="0.2">
      <c r="A718" s="22" t="s">
        <v>418</v>
      </c>
      <c r="B718" s="22" t="s">
        <v>422</v>
      </c>
      <c r="C718" s="22" t="s">
        <v>158</v>
      </c>
      <c r="D718" s="22"/>
      <c r="E718" s="40" t="s">
        <v>632</v>
      </c>
      <c r="F718" s="36">
        <f>F719</f>
        <v>113049.5</v>
      </c>
      <c r="G718" s="36">
        <f t="shared" ref="G718:Z719" si="1042">G719</f>
        <v>0</v>
      </c>
      <c r="H718" s="36">
        <f t="shared" si="1042"/>
        <v>113049.5</v>
      </c>
      <c r="I718" s="36">
        <f t="shared" si="1042"/>
        <v>0</v>
      </c>
      <c r="J718" s="36">
        <f t="shared" si="1042"/>
        <v>0</v>
      </c>
      <c r="K718" s="36">
        <f t="shared" si="1042"/>
        <v>113049.5</v>
      </c>
      <c r="L718" s="36">
        <f t="shared" si="1042"/>
        <v>0</v>
      </c>
      <c r="M718" s="36">
        <f t="shared" si="1042"/>
        <v>0</v>
      </c>
      <c r="N718" s="36">
        <f t="shared" si="1042"/>
        <v>113049.5</v>
      </c>
      <c r="O718" s="36">
        <f t="shared" si="1042"/>
        <v>6586.3095899999998</v>
      </c>
      <c r="P718" s="253">
        <f t="shared" si="1042"/>
        <v>119635.80959</v>
      </c>
      <c r="Q718" s="36">
        <f t="shared" si="1042"/>
        <v>113049.5</v>
      </c>
      <c r="R718" s="36">
        <f t="shared" si="1042"/>
        <v>0</v>
      </c>
      <c r="S718" s="36">
        <f t="shared" si="1042"/>
        <v>113049.5</v>
      </c>
      <c r="T718" s="36">
        <f t="shared" si="1042"/>
        <v>0</v>
      </c>
      <c r="U718" s="36">
        <f t="shared" si="1042"/>
        <v>113049.5</v>
      </c>
      <c r="V718" s="36">
        <f t="shared" si="1042"/>
        <v>0</v>
      </c>
      <c r="W718" s="36">
        <f t="shared" si="1042"/>
        <v>113049.5</v>
      </c>
      <c r="X718" s="36">
        <f t="shared" si="1042"/>
        <v>113049.5</v>
      </c>
      <c r="Y718" s="36">
        <f t="shared" si="1042"/>
        <v>0</v>
      </c>
      <c r="Z718" s="36">
        <f t="shared" si="1042"/>
        <v>113049.5</v>
      </c>
      <c r="AA718" s="36">
        <f t="shared" ref="Y718:AD721" si="1043">AA719</f>
        <v>0</v>
      </c>
      <c r="AB718" s="36">
        <f t="shared" si="1043"/>
        <v>113049.5</v>
      </c>
      <c r="AC718" s="36">
        <f t="shared" si="1043"/>
        <v>0</v>
      </c>
      <c r="AD718" s="36">
        <f t="shared" si="1043"/>
        <v>113049.5</v>
      </c>
    </row>
    <row r="719" spans="1:30" ht="31.5" outlineLevel="3" x14ac:dyDescent="0.2">
      <c r="A719" s="22" t="s">
        <v>418</v>
      </c>
      <c r="B719" s="22" t="s">
        <v>422</v>
      </c>
      <c r="C719" s="22" t="s">
        <v>211</v>
      </c>
      <c r="D719" s="22"/>
      <c r="E719" s="40" t="s">
        <v>635</v>
      </c>
      <c r="F719" s="36">
        <f>F720</f>
        <v>113049.5</v>
      </c>
      <c r="G719" s="36">
        <f t="shared" si="1042"/>
        <v>0</v>
      </c>
      <c r="H719" s="36">
        <f t="shared" si="1042"/>
        <v>113049.5</v>
      </c>
      <c r="I719" s="36">
        <f t="shared" si="1042"/>
        <v>0</v>
      </c>
      <c r="J719" s="36">
        <f t="shared" si="1042"/>
        <v>0</v>
      </c>
      <c r="K719" s="36">
        <f t="shared" si="1042"/>
        <v>113049.5</v>
      </c>
      <c r="L719" s="36">
        <f t="shared" si="1042"/>
        <v>0</v>
      </c>
      <c r="M719" s="36">
        <f t="shared" si="1042"/>
        <v>0</v>
      </c>
      <c r="N719" s="36">
        <f t="shared" si="1042"/>
        <v>113049.5</v>
      </c>
      <c r="O719" s="36">
        <f t="shared" si="1042"/>
        <v>6586.3095899999998</v>
      </c>
      <c r="P719" s="253">
        <f t="shared" si="1042"/>
        <v>119635.80959</v>
      </c>
      <c r="Q719" s="36">
        <f>Q720</f>
        <v>113049.5</v>
      </c>
      <c r="R719" s="36">
        <f t="shared" si="1042"/>
        <v>0</v>
      </c>
      <c r="S719" s="36">
        <f t="shared" si="1042"/>
        <v>113049.5</v>
      </c>
      <c r="T719" s="36">
        <f t="shared" si="1042"/>
        <v>0</v>
      </c>
      <c r="U719" s="36">
        <f t="shared" si="1042"/>
        <v>113049.5</v>
      </c>
      <c r="V719" s="36">
        <f t="shared" si="1042"/>
        <v>0</v>
      </c>
      <c r="W719" s="36">
        <f t="shared" si="1042"/>
        <v>113049.5</v>
      </c>
      <c r="X719" s="36">
        <f>X720</f>
        <v>113049.5</v>
      </c>
      <c r="Y719" s="36">
        <f t="shared" si="1043"/>
        <v>0</v>
      </c>
      <c r="Z719" s="36">
        <f t="shared" si="1043"/>
        <v>113049.5</v>
      </c>
      <c r="AA719" s="36">
        <f t="shared" si="1043"/>
        <v>0</v>
      </c>
      <c r="AB719" s="36">
        <f t="shared" si="1043"/>
        <v>113049.5</v>
      </c>
      <c r="AC719" s="36">
        <f t="shared" si="1043"/>
        <v>0</v>
      </c>
      <c r="AD719" s="36">
        <f t="shared" si="1043"/>
        <v>113049.5</v>
      </c>
    </row>
    <row r="720" spans="1:30" ht="31.5" outlineLevel="4" x14ac:dyDescent="0.2">
      <c r="A720" s="22" t="s">
        <v>418</v>
      </c>
      <c r="B720" s="22" t="s">
        <v>422</v>
      </c>
      <c r="C720" s="22" t="s">
        <v>212</v>
      </c>
      <c r="D720" s="22"/>
      <c r="E720" s="40" t="s">
        <v>26</v>
      </c>
      <c r="F720" s="36">
        <f t="shared" ref="F720:AC721" si="1044">F721</f>
        <v>113049.5</v>
      </c>
      <c r="G720" s="36">
        <f t="shared" si="1044"/>
        <v>0</v>
      </c>
      <c r="H720" s="36">
        <f t="shared" si="1044"/>
        <v>113049.5</v>
      </c>
      <c r="I720" s="36">
        <f t="shared" si="1044"/>
        <v>0</v>
      </c>
      <c r="J720" s="36">
        <f t="shared" si="1044"/>
        <v>0</v>
      </c>
      <c r="K720" s="36">
        <f t="shared" si="1044"/>
        <v>113049.5</v>
      </c>
      <c r="L720" s="36">
        <f t="shared" si="1044"/>
        <v>0</v>
      </c>
      <c r="M720" s="36">
        <f t="shared" si="1044"/>
        <v>0</v>
      </c>
      <c r="N720" s="36">
        <f t="shared" si="1044"/>
        <v>113049.5</v>
      </c>
      <c r="O720" s="36">
        <f t="shared" si="1044"/>
        <v>6586.3095899999998</v>
      </c>
      <c r="P720" s="253">
        <f t="shared" si="1044"/>
        <v>119635.80959</v>
      </c>
      <c r="Q720" s="36">
        <f t="shared" si="1044"/>
        <v>113049.5</v>
      </c>
      <c r="R720" s="36">
        <f t="shared" si="1044"/>
        <v>0</v>
      </c>
      <c r="S720" s="36">
        <f t="shared" si="1044"/>
        <v>113049.5</v>
      </c>
      <c r="T720" s="36">
        <f t="shared" si="1044"/>
        <v>0</v>
      </c>
      <c r="U720" s="36">
        <f t="shared" si="1044"/>
        <v>113049.5</v>
      </c>
      <c r="V720" s="36">
        <f t="shared" si="1044"/>
        <v>0</v>
      </c>
      <c r="W720" s="36">
        <f t="shared" si="1044"/>
        <v>113049.5</v>
      </c>
      <c r="X720" s="36">
        <f t="shared" si="1044"/>
        <v>113049.5</v>
      </c>
      <c r="Y720" s="36">
        <f t="shared" si="1044"/>
        <v>0</v>
      </c>
      <c r="Z720" s="36">
        <f t="shared" si="1044"/>
        <v>113049.5</v>
      </c>
      <c r="AA720" s="36">
        <f t="shared" si="1044"/>
        <v>0</v>
      </c>
      <c r="AB720" s="36">
        <f t="shared" si="1044"/>
        <v>113049.5</v>
      </c>
      <c r="AC720" s="36">
        <f t="shared" si="1044"/>
        <v>0</v>
      </c>
      <c r="AD720" s="36">
        <f t="shared" si="1043"/>
        <v>113049.5</v>
      </c>
    </row>
    <row r="721" spans="1:30" ht="15.75" outlineLevel="5" x14ac:dyDescent="0.2">
      <c r="A721" s="22" t="s">
        <v>418</v>
      </c>
      <c r="B721" s="22" t="s">
        <v>422</v>
      </c>
      <c r="C721" s="22" t="s">
        <v>224</v>
      </c>
      <c r="D721" s="22"/>
      <c r="E721" s="40" t="s">
        <v>225</v>
      </c>
      <c r="F721" s="36">
        <f>F722</f>
        <v>113049.5</v>
      </c>
      <c r="G721" s="36">
        <f t="shared" si="1044"/>
        <v>0</v>
      </c>
      <c r="H721" s="36">
        <f t="shared" si="1044"/>
        <v>113049.5</v>
      </c>
      <c r="I721" s="36">
        <f t="shared" si="1044"/>
        <v>0</v>
      </c>
      <c r="J721" s="36">
        <f t="shared" si="1044"/>
        <v>0</v>
      </c>
      <c r="K721" s="36">
        <f t="shared" si="1044"/>
        <v>113049.5</v>
      </c>
      <c r="L721" s="36">
        <f t="shared" si="1044"/>
        <v>0</v>
      </c>
      <c r="M721" s="36">
        <f t="shared" si="1044"/>
        <v>0</v>
      </c>
      <c r="N721" s="36">
        <f t="shared" si="1044"/>
        <v>113049.5</v>
      </c>
      <c r="O721" s="36">
        <f t="shared" si="1044"/>
        <v>6586.3095899999998</v>
      </c>
      <c r="P721" s="253">
        <f t="shared" si="1044"/>
        <v>119635.80959</v>
      </c>
      <c r="Q721" s="36">
        <f>Q722</f>
        <v>113049.5</v>
      </c>
      <c r="R721" s="36">
        <f t="shared" si="1044"/>
        <v>0</v>
      </c>
      <c r="S721" s="36">
        <f t="shared" si="1044"/>
        <v>113049.5</v>
      </c>
      <c r="T721" s="36">
        <f t="shared" si="1044"/>
        <v>0</v>
      </c>
      <c r="U721" s="36">
        <f t="shared" si="1044"/>
        <v>113049.5</v>
      </c>
      <c r="V721" s="36">
        <f t="shared" si="1044"/>
        <v>0</v>
      </c>
      <c r="W721" s="36">
        <f t="shared" si="1044"/>
        <v>113049.5</v>
      </c>
      <c r="X721" s="36">
        <f>X722</f>
        <v>113049.5</v>
      </c>
      <c r="Y721" s="36">
        <f t="shared" si="1044"/>
        <v>0</v>
      </c>
      <c r="Z721" s="36">
        <f t="shared" si="1044"/>
        <v>113049.5</v>
      </c>
      <c r="AA721" s="36">
        <f t="shared" si="1044"/>
        <v>0</v>
      </c>
      <c r="AB721" s="36">
        <f t="shared" si="1044"/>
        <v>113049.5</v>
      </c>
      <c r="AC721" s="36">
        <f t="shared" si="1043"/>
        <v>0</v>
      </c>
      <c r="AD721" s="36">
        <f t="shared" si="1043"/>
        <v>113049.5</v>
      </c>
    </row>
    <row r="722" spans="1:30" s="93" customFormat="1" ht="15.75" outlineLevel="7" x14ac:dyDescent="0.2">
      <c r="A722" s="41" t="s">
        <v>418</v>
      </c>
      <c r="B722" s="41" t="s">
        <v>422</v>
      </c>
      <c r="C722" s="41" t="s">
        <v>224</v>
      </c>
      <c r="D722" s="41" t="s">
        <v>41</v>
      </c>
      <c r="E722" s="42" t="s">
        <v>42</v>
      </c>
      <c r="F722" s="32">
        <v>113049.5</v>
      </c>
      <c r="G722" s="32"/>
      <c r="H722" s="32">
        <f>SUM(F722:G722)</f>
        <v>113049.5</v>
      </c>
      <c r="I722" s="32"/>
      <c r="J722" s="32"/>
      <c r="K722" s="32">
        <f>SUM(H722:J722)</f>
        <v>113049.5</v>
      </c>
      <c r="L722" s="32"/>
      <c r="M722" s="32"/>
      <c r="N722" s="32">
        <f>SUM(K722:M722)</f>
        <v>113049.5</v>
      </c>
      <c r="O722" s="32">
        <v>6586.3095899999998</v>
      </c>
      <c r="P722" s="252">
        <f>SUM(N722:O722)</f>
        <v>119635.80959</v>
      </c>
      <c r="Q722" s="34">
        <v>113049.5</v>
      </c>
      <c r="R722" s="32"/>
      <c r="S722" s="32">
        <f>SUM(Q722:R722)</f>
        <v>113049.5</v>
      </c>
      <c r="T722" s="32"/>
      <c r="U722" s="32">
        <f>SUM(S722:T722)</f>
        <v>113049.5</v>
      </c>
      <c r="V722" s="32"/>
      <c r="W722" s="32">
        <f>SUM(U722:V722)</f>
        <v>113049.5</v>
      </c>
      <c r="X722" s="34">
        <v>113049.5</v>
      </c>
      <c r="Y722" s="32"/>
      <c r="Z722" s="32">
        <f>SUM(X722:Y722)</f>
        <v>113049.5</v>
      </c>
      <c r="AA722" s="32"/>
      <c r="AB722" s="32">
        <f>SUM(Z722:AA722)</f>
        <v>113049.5</v>
      </c>
      <c r="AC722" s="32"/>
      <c r="AD722" s="32">
        <f>SUM(AB722:AC722)</f>
        <v>113049.5</v>
      </c>
    </row>
    <row r="723" spans="1:30" ht="31.5" outlineLevel="7" x14ac:dyDescent="0.2">
      <c r="A723" s="22" t="s">
        <v>418</v>
      </c>
      <c r="B723" s="22" t="s">
        <v>422</v>
      </c>
      <c r="C723" s="26" t="s">
        <v>31</v>
      </c>
      <c r="D723" s="26" t="s">
        <v>329</v>
      </c>
      <c r="E723" s="27" t="s">
        <v>703</v>
      </c>
      <c r="F723" s="36">
        <f t="shared" ref="F723:AC726" si="1045">F724</f>
        <v>1500</v>
      </c>
      <c r="G723" s="36">
        <f t="shared" si="1045"/>
        <v>0</v>
      </c>
      <c r="H723" s="36">
        <f t="shared" si="1045"/>
        <v>1500</v>
      </c>
      <c r="I723" s="36">
        <f t="shared" si="1045"/>
        <v>0</v>
      </c>
      <c r="J723" s="36">
        <f t="shared" si="1045"/>
        <v>0</v>
      </c>
      <c r="K723" s="36">
        <f t="shared" si="1045"/>
        <v>1500</v>
      </c>
      <c r="L723" s="36">
        <f t="shared" si="1045"/>
        <v>0</v>
      </c>
      <c r="M723" s="36">
        <f t="shared" si="1045"/>
        <v>0</v>
      </c>
      <c r="N723" s="36">
        <f t="shared" si="1045"/>
        <v>1500</v>
      </c>
      <c r="O723" s="36">
        <f t="shared" si="1045"/>
        <v>0</v>
      </c>
      <c r="P723" s="253">
        <f t="shared" si="1045"/>
        <v>1500</v>
      </c>
      <c r="Q723" s="36">
        <f t="shared" si="1045"/>
        <v>1500</v>
      </c>
      <c r="R723" s="36">
        <f t="shared" si="1045"/>
        <v>0</v>
      </c>
      <c r="S723" s="36">
        <f t="shared" si="1045"/>
        <v>1500</v>
      </c>
      <c r="T723" s="36">
        <f t="shared" si="1045"/>
        <v>0</v>
      </c>
      <c r="U723" s="36">
        <f t="shared" si="1045"/>
        <v>1500</v>
      </c>
      <c r="V723" s="36">
        <f t="shared" si="1045"/>
        <v>0</v>
      </c>
      <c r="W723" s="36">
        <f t="shared" si="1045"/>
        <v>1500</v>
      </c>
      <c r="X723" s="36">
        <f t="shared" si="1045"/>
        <v>1500</v>
      </c>
      <c r="Y723" s="36">
        <f t="shared" si="1045"/>
        <v>0</v>
      </c>
      <c r="Z723" s="36">
        <f t="shared" si="1045"/>
        <v>1500</v>
      </c>
      <c r="AA723" s="36">
        <f t="shared" si="1045"/>
        <v>0</v>
      </c>
      <c r="AB723" s="36">
        <f t="shared" si="1045"/>
        <v>1500</v>
      </c>
      <c r="AC723" s="36">
        <f t="shared" si="1045"/>
        <v>0</v>
      </c>
      <c r="AD723" s="36">
        <f t="shared" ref="AC723:AD726" si="1046">AD724</f>
        <v>1500</v>
      </c>
    </row>
    <row r="724" spans="1:30" ht="31.5" outlineLevel="7" x14ac:dyDescent="0.2">
      <c r="A724" s="22" t="s">
        <v>418</v>
      </c>
      <c r="B724" s="22" t="s">
        <v>422</v>
      </c>
      <c r="C724" s="26" t="s">
        <v>61</v>
      </c>
      <c r="D724" s="26" t="s">
        <v>329</v>
      </c>
      <c r="E724" s="27" t="s">
        <v>646</v>
      </c>
      <c r="F724" s="36">
        <f t="shared" si="1045"/>
        <v>1500</v>
      </c>
      <c r="G724" s="36">
        <f t="shared" si="1045"/>
        <v>0</v>
      </c>
      <c r="H724" s="36">
        <f t="shared" si="1045"/>
        <v>1500</v>
      </c>
      <c r="I724" s="36">
        <f t="shared" si="1045"/>
        <v>0</v>
      </c>
      <c r="J724" s="36">
        <f t="shared" si="1045"/>
        <v>0</v>
      </c>
      <c r="K724" s="36">
        <f t="shared" si="1045"/>
        <v>1500</v>
      </c>
      <c r="L724" s="36">
        <f t="shared" si="1045"/>
        <v>0</v>
      </c>
      <c r="M724" s="36">
        <f t="shared" si="1045"/>
        <v>0</v>
      </c>
      <c r="N724" s="36">
        <f t="shared" si="1045"/>
        <v>1500</v>
      </c>
      <c r="O724" s="36">
        <f t="shared" si="1045"/>
        <v>0</v>
      </c>
      <c r="P724" s="253">
        <f t="shared" si="1045"/>
        <v>1500</v>
      </c>
      <c r="Q724" s="36">
        <f t="shared" si="1045"/>
        <v>1500</v>
      </c>
      <c r="R724" s="36">
        <f t="shared" si="1045"/>
        <v>0</v>
      </c>
      <c r="S724" s="36">
        <f t="shared" si="1045"/>
        <v>1500</v>
      </c>
      <c r="T724" s="36">
        <f t="shared" si="1045"/>
        <v>0</v>
      </c>
      <c r="U724" s="36">
        <f t="shared" si="1045"/>
        <v>1500</v>
      </c>
      <c r="V724" s="36">
        <f t="shared" si="1045"/>
        <v>0</v>
      </c>
      <c r="W724" s="36">
        <f t="shared" si="1045"/>
        <v>1500</v>
      </c>
      <c r="X724" s="36">
        <f t="shared" si="1045"/>
        <v>1500</v>
      </c>
      <c r="Y724" s="36">
        <f t="shared" si="1045"/>
        <v>0</v>
      </c>
      <c r="Z724" s="36">
        <f t="shared" si="1045"/>
        <v>1500</v>
      </c>
      <c r="AA724" s="36">
        <f t="shared" si="1045"/>
        <v>0</v>
      </c>
      <c r="AB724" s="36">
        <f t="shared" si="1045"/>
        <v>1500</v>
      </c>
      <c r="AC724" s="36">
        <f t="shared" si="1046"/>
        <v>0</v>
      </c>
      <c r="AD724" s="36">
        <f t="shared" si="1046"/>
        <v>1500</v>
      </c>
    </row>
    <row r="725" spans="1:30" ht="15.75" outlineLevel="7" x14ac:dyDescent="0.2">
      <c r="A725" s="22" t="s">
        <v>418</v>
      </c>
      <c r="B725" s="22" t="s">
        <v>422</v>
      </c>
      <c r="C725" s="26" t="s">
        <v>70</v>
      </c>
      <c r="D725" s="26"/>
      <c r="E725" s="27" t="s">
        <v>71</v>
      </c>
      <c r="F725" s="36">
        <f>F726</f>
        <v>1500</v>
      </c>
      <c r="G725" s="36">
        <f t="shared" si="1045"/>
        <v>0</v>
      </c>
      <c r="H725" s="36">
        <f t="shared" si="1045"/>
        <v>1500</v>
      </c>
      <c r="I725" s="36">
        <f t="shared" si="1045"/>
        <v>0</v>
      </c>
      <c r="J725" s="36">
        <f t="shared" si="1045"/>
        <v>0</v>
      </c>
      <c r="K725" s="36">
        <f t="shared" si="1045"/>
        <v>1500</v>
      </c>
      <c r="L725" s="36">
        <f t="shared" si="1045"/>
        <v>0</v>
      </c>
      <c r="M725" s="36">
        <f t="shared" si="1045"/>
        <v>0</v>
      </c>
      <c r="N725" s="36">
        <f t="shared" si="1045"/>
        <v>1500</v>
      </c>
      <c r="O725" s="36">
        <f t="shared" si="1045"/>
        <v>0</v>
      </c>
      <c r="P725" s="253">
        <f t="shared" si="1045"/>
        <v>1500</v>
      </c>
      <c r="Q725" s="36">
        <f t="shared" si="1045"/>
        <v>1500</v>
      </c>
      <c r="R725" s="36">
        <f t="shared" si="1045"/>
        <v>0</v>
      </c>
      <c r="S725" s="36">
        <f t="shared" si="1045"/>
        <v>1500</v>
      </c>
      <c r="T725" s="36">
        <f t="shared" si="1045"/>
        <v>0</v>
      </c>
      <c r="U725" s="36">
        <f t="shared" si="1045"/>
        <v>1500</v>
      </c>
      <c r="V725" s="36">
        <f t="shared" si="1045"/>
        <v>0</v>
      </c>
      <c r="W725" s="36">
        <f t="shared" si="1045"/>
        <v>1500</v>
      </c>
      <c r="X725" s="36">
        <f t="shared" si="1045"/>
        <v>1500</v>
      </c>
      <c r="Y725" s="36">
        <f t="shared" si="1045"/>
        <v>0</v>
      </c>
      <c r="Z725" s="36">
        <f t="shared" si="1045"/>
        <v>1500</v>
      </c>
      <c r="AA725" s="36">
        <f t="shared" si="1045"/>
        <v>0</v>
      </c>
      <c r="AB725" s="36">
        <f t="shared" si="1045"/>
        <v>1500</v>
      </c>
      <c r="AC725" s="36">
        <f t="shared" si="1046"/>
        <v>0</v>
      </c>
      <c r="AD725" s="36">
        <f t="shared" si="1046"/>
        <v>1500</v>
      </c>
    </row>
    <row r="726" spans="1:30" ht="15.75" outlineLevel="7" x14ac:dyDescent="0.2">
      <c r="A726" s="22" t="s">
        <v>418</v>
      </c>
      <c r="B726" s="22" t="s">
        <v>422</v>
      </c>
      <c r="C726" s="53" t="s">
        <v>446</v>
      </c>
      <c r="D726" s="26"/>
      <c r="E726" s="59" t="s">
        <v>445</v>
      </c>
      <c r="F726" s="36">
        <f t="shared" si="1045"/>
        <v>1500</v>
      </c>
      <c r="G726" s="36">
        <f t="shared" si="1045"/>
        <v>0</v>
      </c>
      <c r="H726" s="36">
        <f t="shared" si="1045"/>
        <v>1500</v>
      </c>
      <c r="I726" s="36">
        <f t="shared" si="1045"/>
        <v>0</v>
      </c>
      <c r="J726" s="36">
        <f t="shared" si="1045"/>
        <v>0</v>
      </c>
      <c r="K726" s="36">
        <f t="shared" si="1045"/>
        <v>1500</v>
      </c>
      <c r="L726" s="36">
        <f t="shared" si="1045"/>
        <v>0</v>
      </c>
      <c r="M726" s="36">
        <f t="shared" si="1045"/>
        <v>0</v>
      </c>
      <c r="N726" s="36">
        <f t="shared" si="1045"/>
        <v>1500</v>
      </c>
      <c r="O726" s="36">
        <f t="shared" si="1045"/>
        <v>0</v>
      </c>
      <c r="P726" s="253">
        <f t="shared" si="1045"/>
        <v>1500</v>
      </c>
      <c r="Q726" s="36">
        <f t="shared" si="1045"/>
        <v>1500</v>
      </c>
      <c r="R726" s="36">
        <f t="shared" si="1045"/>
        <v>0</v>
      </c>
      <c r="S726" s="36">
        <f t="shared" si="1045"/>
        <v>1500</v>
      </c>
      <c r="T726" s="36">
        <f t="shared" si="1045"/>
        <v>0</v>
      </c>
      <c r="U726" s="36">
        <f t="shared" si="1045"/>
        <v>1500</v>
      </c>
      <c r="V726" s="36">
        <f t="shared" si="1045"/>
        <v>0</v>
      </c>
      <c r="W726" s="36">
        <f t="shared" si="1045"/>
        <v>1500</v>
      </c>
      <c r="X726" s="36">
        <f t="shared" si="1045"/>
        <v>1500</v>
      </c>
      <c r="Y726" s="36">
        <f t="shared" si="1045"/>
        <v>0</v>
      </c>
      <c r="Z726" s="36">
        <f t="shared" si="1045"/>
        <v>1500</v>
      </c>
      <c r="AA726" s="36">
        <f t="shared" si="1045"/>
        <v>0</v>
      </c>
      <c r="AB726" s="36">
        <f t="shared" si="1045"/>
        <v>1500</v>
      </c>
      <c r="AC726" s="36">
        <f t="shared" si="1046"/>
        <v>0</v>
      </c>
      <c r="AD726" s="36">
        <f t="shared" si="1046"/>
        <v>1500</v>
      </c>
    </row>
    <row r="727" spans="1:30" ht="15.75" outlineLevel="7" x14ac:dyDescent="0.2">
      <c r="A727" s="41" t="s">
        <v>418</v>
      </c>
      <c r="B727" s="41" t="s">
        <v>422</v>
      </c>
      <c r="C727" s="54" t="s">
        <v>446</v>
      </c>
      <c r="D727" s="41" t="s">
        <v>41</v>
      </c>
      <c r="E727" s="42" t="s">
        <v>42</v>
      </c>
      <c r="F727" s="32">
        <v>1500</v>
      </c>
      <c r="G727" s="32"/>
      <c r="H727" s="32">
        <f>SUM(F727:G727)</f>
        <v>1500</v>
      </c>
      <c r="I727" s="32"/>
      <c r="J727" s="32"/>
      <c r="K727" s="32">
        <f>SUM(H727:J727)</f>
        <v>1500</v>
      </c>
      <c r="L727" s="32"/>
      <c r="M727" s="32"/>
      <c r="N727" s="32">
        <f>SUM(K727:M727)</f>
        <v>1500</v>
      </c>
      <c r="O727" s="32"/>
      <c r="P727" s="252">
        <f>SUM(N727:O727)</f>
        <v>1500</v>
      </c>
      <c r="Q727" s="34">
        <v>1500</v>
      </c>
      <c r="R727" s="32"/>
      <c r="S727" s="32">
        <f>SUM(Q727:R727)</f>
        <v>1500</v>
      </c>
      <c r="T727" s="32"/>
      <c r="U727" s="32">
        <f>SUM(S727:T727)</f>
        <v>1500</v>
      </c>
      <c r="V727" s="32"/>
      <c r="W727" s="32">
        <f>SUM(U727:V727)</f>
        <v>1500</v>
      </c>
      <c r="X727" s="34">
        <v>1500</v>
      </c>
      <c r="Y727" s="32"/>
      <c r="Z727" s="32">
        <f>SUM(X727:Y727)</f>
        <v>1500</v>
      </c>
      <c r="AA727" s="32"/>
      <c r="AB727" s="32">
        <f>SUM(Z727:AA727)</f>
        <v>1500</v>
      </c>
      <c r="AC727" s="32"/>
      <c r="AD727" s="32">
        <f>SUM(AB727:AC727)</f>
        <v>1500</v>
      </c>
    </row>
    <row r="728" spans="1:30" ht="15.75" outlineLevel="1" x14ac:dyDescent="0.2">
      <c r="A728" s="22" t="s">
        <v>418</v>
      </c>
      <c r="B728" s="22" t="s">
        <v>349</v>
      </c>
      <c r="C728" s="22"/>
      <c r="D728" s="22"/>
      <c r="E728" s="40" t="s">
        <v>350</v>
      </c>
      <c r="F728" s="36">
        <f>F729</f>
        <v>10.199999999999999</v>
      </c>
      <c r="G728" s="36">
        <f t="shared" ref="G728:AC732" si="1047">G729</f>
        <v>0</v>
      </c>
      <c r="H728" s="36">
        <f t="shared" si="1047"/>
        <v>10.199999999999999</v>
      </c>
      <c r="I728" s="36">
        <f t="shared" si="1047"/>
        <v>0</v>
      </c>
      <c r="J728" s="36">
        <f t="shared" si="1047"/>
        <v>0</v>
      </c>
      <c r="K728" s="36">
        <f t="shared" si="1047"/>
        <v>10.199999999999999</v>
      </c>
      <c r="L728" s="36">
        <f t="shared" si="1047"/>
        <v>0</v>
      </c>
      <c r="M728" s="36">
        <f t="shared" si="1047"/>
        <v>0</v>
      </c>
      <c r="N728" s="36">
        <f t="shared" si="1047"/>
        <v>10.199999999999999</v>
      </c>
      <c r="O728" s="36">
        <f t="shared" si="1047"/>
        <v>0</v>
      </c>
      <c r="P728" s="253">
        <f t="shared" si="1047"/>
        <v>10.199999999999999</v>
      </c>
      <c r="Q728" s="36">
        <f t="shared" si="1047"/>
        <v>10.199999999999999</v>
      </c>
      <c r="R728" s="36">
        <f t="shared" si="1047"/>
        <v>0</v>
      </c>
      <c r="S728" s="36">
        <f t="shared" si="1047"/>
        <v>10.199999999999999</v>
      </c>
      <c r="T728" s="36">
        <f t="shared" si="1047"/>
        <v>0</v>
      </c>
      <c r="U728" s="36">
        <f t="shared" si="1047"/>
        <v>10.199999999999999</v>
      </c>
      <c r="V728" s="36">
        <f t="shared" si="1047"/>
        <v>0</v>
      </c>
      <c r="W728" s="36">
        <f t="shared" si="1047"/>
        <v>10.199999999999999</v>
      </c>
      <c r="X728" s="36">
        <f t="shared" si="1047"/>
        <v>10.199999999999999</v>
      </c>
      <c r="Y728" s="36">
        <f t="shared" si="1047"/>
        <v>0</v>
      </c>
      <c r="Z728" s="36">
        <f t="shared" si="1047"/>
        <v>10.199999999999999</v>
      </c>
      <c r="AA728" s="36">
        <f t="shared" si="1047"/>
        <v>0</v>
      </c>
      <c r="AB728" s="36">
        <f t="shared" si="1047"/>
        <v>10.199999999999999</v>
      </c>
      <c r="AC728" s="36">
        <f t="shared" si="1047"/>
        <v>0</v>
      </c>
      <c r="AD728" s="36">
        <f t="shared" ref="AC728:AD732" si="1048">AD729</f>
        <v>10.199999999999999</v>
      </c>
    </row>
    <row r="729" spans="1:30" ht="31.5" outlineLevel="2" x14ac:dyDescent="0.2">
      <c r="A729" s="22" t="s">
        <v>418</v>
      </c>
      <c r="B729" s="22" t="s">
        <v>349</v>
      </c>
      <c r="C729" s="22" t="s">
        <v>23</v>
      </c>
      <c r="D729" s="22"/>
      <c r="E729" s="40" t="s">
        <v>668</v>
      </c>
      <c r="F729" s="36">
        <f t="shared" ref="F729:AC732" si="1049">F730</f>
        <v>10.199999999999999</v>
      </c>
      <c r="G729" s="36">
        <f t="shared" si="1049"/>
        <v>0</v>
      </c>
      <c r="H729" s="36">
        <f t="shared" si="1049"/>
        <v>10.199999999999999</v>
      </c>
      <c r="I729" s="36">
        <f t="shared" si="1049"/>
        <v>0</v>
      </c>
      <c r="J729" s="36">
        <f t="shared" si="1049"/>
        <v>0</v>
      </c>
      <c r="K729" s="36">
        <f t="shared" si="1049"/>
        <v>10.199999999999999</v>
      </c>
      <c r="L729" s="36">
        <f t="shared" si="1049"/>
        <v>0</v>
      </c>
      <c r="M729" s="36">
        <f t="shared" si="1049"/>
        <v>0</v>
      </c>
      <c r="N729" s="36">
        <f t="shared" si="1049"/>
        <v>10.199999999999999</v>
      </c>
      <c r="O729" s="36">
        <f t="shared" si="1049"/>
        <v>0</v>
      </c>
      <c r="P729" s="253">
        <f t="shared" si="1049"/>
        <v>10.199999999999999</v>
      </c>
      <c r="Q729" s="36">
        <f t="shared" si="1047"/>
        <v>10.199999999999999</v>
      </c>
      <c r="R729" s="36">
        <f t="shared" si="1049"/>
        <v>0</v>
      </c>
      <c r="S729" s="36">
        <f t="shared" si="1049"/>
        <v>10.199999999999999</v>
      </c>
      <c r="T729" s="36">
        <f t="shared" si="1049"/>
        <v>0</v>
      </c>
      <c r="U729" s="36">
        <f t="shared" si="1049"/>
        <v>10.199999999999999</v>
      </c>
      <c r="V729" s="36">
        <f t="shared" si="1049"/>
        <v>0</v>
      </c>
      <c r="W729" s="36">
        <f t="shared" si="1049"/>
        <v>10.199999999999999</v>
      </c>
      <c r="X729" s="36">
        <f t="shared" si="1047"/>
        <v>10.199999999999999</v>
      </c>
      <c r="Y729" s="36">
        <f t="shared" si="1049"/>
        <v>0</v>
      </c>
      <c r="Z729" s="36">
        <f t="shared" si="1049"/>
        <v>10.199999999999999</v>
      </c>
      <c r="AA729" s="36">
        <f t="shared" si="1049"/>
        <v>0</v>
      </c>
      <c r="AB729" s="36">
        <f t="shared" si="1049"/>
        <v>10.199999999999999</v>
      </c>
      <c r="AC729" s="36">
        <f t="shared" si="1049"/>
        <v>0</v>
      </c>
      <c r="AD729" s="36">
        <f t="shared" si="1048"/>
        <v>10.199999999999999</v>
      </c>
    </row>
    <row r="730" spans="1:30" ht="15.75" outlineLevel="3" x14ac:dyDescent="0.2">
      <c r="A730" s="22" t="s">
        <v>418</v>
      </c>
      <c r="B730" s="22" t="s">
        <v>349</v>
      </c>
      <c r="C730" s="22" t="s">
        <v>45</v>
      </c>
      <c r="D730" s="22"/>
      <c r="E730" s="40" t="s">
        <v>689</v>
      </c>
      <c r="F730" s="36">
        <f t="shared" si="1049"/>
        <v>10.199999999999999</v>
      </c>
      <c r="G730" s="36">
        <f t="shared" si="1049"/>
        <v>0</v>
      </c>
      <c r="H730" s="36">
        <f t="shared" si="1049"/>
        <v>10.199999999999999</v>
      </c>
      <c r="I730" s="36">
        <f t="shared" si="1049"/>
        <v>0</v>
      </c>
      <c r="J730" s="36">
        <f t="shared" si="1049"/>
        <v>0</v>
      </c>
      <c r="K730" s="36">
        <f t="shared" si="1049"/>
        <v>10.199999999999999</v>
      </c>
      <c r="L730" s="36">
        <f t="shared" si="1049"/>
        <v>0</v>
      </c>
      <c r="M730" s="36">
        <f t="shared" si="1049"/>
        <v>0</v>
      </c>
      <c r="N730" s="36">
        <f t="shared" si="1049"/>
        <v>10.199999999999999</v>
      </c>
      <c r="O730" s="36">
        <f t="shared" si="1049"/>
        <v>0</v>
      </c>
      <c r="P730" s="253">
        <f t="shared" si="1049"/>
        <v>10.199999999999999</v>
      </c>
      <c r="Q730" s="36">
        <f t="shared" si="1047"/>
        <v>10.199999999999999</v>
      </c>
      <c r="R730" s="36">
        <f t="shared" si="1049"/>
        <v>0</v>
      </c>
      <c r="S730" s="36">
        <f t="shared" si="1049"/>
        <v>10.199999999999999</v>
      </c>
      <c r="T730" s="36">
        <f t="shared" si="1049"/>
        <v>0</v>
      </c>
      <c r="U730" s="36">
        <f t="shared" si="1049"/>
        <v>10.199999999999999</v>
      </c>
      <c r="V730" s="36">
        <f t="shared" si="1049"/>
        <v>0</v>
      </c>
      <c r="W730" s="36">
        <f t="shared" si="1049"/>
        <v>10.199999999999999</v>
      </c>
      <c r="X730" s="36">
        <f t="shared" si="1047"/>
        <v>10.199999999999999</v>
      </c>
      <c r="Y730" s="36">
        <f t="shared" si="1049"/>
        <v>0</v>
      </c>
      <c r="Z730" s="36">
        <f t="shared" si="1049"/>
        <v>10.199999999999999</v>
      </c>
      <c r="AA730" s="36">
        <f t="shared" si="1049"/>
        <v>0</v>
      </c>
      <c r="AB730" s="36">
        <f t="shared" si="1049"/>
        <v>10.199999999999999</v>
      </c>
      <c r="AC730" s="36">
        <f t="shared" si="1048"/>
        <v>0</v>
      </c>
      <c r="AD730" s="36">
        <f t="shared" si="1048"/>
        <v>10.199999999999999</v>
      </c>
    </row>
    <row r="731" spans="1:30" ht="31.5" outlineLevel="4" x14ac:dyDescent="0.2">
      <c r="A731" s="22" t="s">
        <v>418</v>
      </c>
      <c r="B731" s="22" t="s">
        <v>349</v>
      </c>
      <c r="C731" s="22" t="s">
        <v>46</v>
      </c>
      <c r="D731" s="22"/>
      <c r="E731" s="40" t="s">
        <v>679</v>
      </c>
      <c r="F731" s="36">
        <f t="shared" si="1049"/>
        <v>10.199999999999999</v>
      </c>
      <c r="G731" s="36">
        <f t="shared" si="1049"/>
        <v>0</v>
      </c>
      <c r="H731" s="36">
        <f t="shared" si="1049"/>
        <v>10.199999999999999</v>
      </c>
      <c r="I731" s="36">
        <f t="shared" si="1049"/>
        <v>0</v>
      </c>
      <c r="J731" s="36">
        <f t="shared" si="1049"/>
        <v>0</v>
      </c>
      <c r="K731" s="36">
        <f t="shared" si="1049"/>
        <v>10.199999999999999</v>
      </c>
      <c r="L731" s="36">
        <f t="shared" si="1049"/>
        <v>0</v>
      </c>
      <c r="M731" s="36">
        <f t="shared" si="1049"/>
        <v>0</v>
      </c>
      <c r="N731" s="36">
        <f t="shared" si="1049"/>
        <v>10.199999999999999</v>
      </c>
      <c r="O731" s="36">
        <f t="shared" si="1049"/>
        <v>0</v>
      </c>
      <c r="P731" s="253">
        <f t="shared" si="1049"/>
        <v>10.199999999999999</v>
      </c>
      <c r="Q731" s="36">
        <f t="shared" si="1047"/>
        <v>10.199999999999999</v>
      </c>
      <c r="R731" s="36">
        <f t="shared" si="1049"/>
        <v>0</v>
      </c>
      <c r="S731" s="36">
        <f t="shared" si="1049"/>
        <v>10.199999999999999</v>
      </c>
      <c r="T731" s="36">
        <f t="shared" si="1049"/>
        <v>0</v>
      </c>
      <c r="U731" s="36">
        <f t="shared" si="1049"/>
        <v>10.199999999999999</v>
      </c>
      <c r="V731" s="36">
        <f t="shared" si="1049"/>
        <v>0</v>
      </c>
      <c r="W731" s="36">
        <f t="shared" si="1049"/>
        <v>10.199999999999999</v>
      </c>
      <c r="X731" s="36">
        <f t="shared" si="1047"/>
        <v>10.199999999999999</v>
      </c>
      <c r="Y731" s="36">
        <f t="shared" si="1049"/>
        <v>0</v>
      </c>
      <c r="Z731" s="36">
        <f t="shared" si="1049"/>
        <v>10.199999999999999</v>
      </c>
      <c r="AA731" s="36">
        <f t="shared" si="1049"/>
        <v>0</v>
      </c>
      <c r="AB731" s="36">
        <f t="shared" si="1049"/>
        <v>10.199999999999999</v>
      </c>
      <c r="AC731" s="36">
        <f t="shared" si="1048"/>
        <v>0</v>
      </c>
      <c r="AD731" s="36">
        <f t="shared" si="1048"/>
        <v>10.199999999999999</v>
      </c>
    </row>
    <row r="732" spans="1:30" ht="15.75" outlineLevel="5" x14ac:dyDescent="0.2">
      <c r="A732" s="22" t="s">
        <v>418</v>
      </c>
      <c r="B732" s="22" t="s">
        <v>349</v>
      </c>
      <c r="C732" s="22" t="s">
        <v>47</v>
      </c>
      <c r="D732" s="22"/>
      <c r="E732" s="40" t="s">
        <v>48</v>
      </c>
      <c r="F732" s="36">
        <f t="shared" si="1049"/>
        <v>10.199999999999999</v>
      </c>
      <c r="G732" s="36">
        <f t="shared" si="1049"/>
        <v>0</v>
      </c>
      <c r="H732" s="36">
        <f t="shared" si="1049"/>
        <v>10.199999999999999</v>
      </c>
      <c r="I732" s="36">
        <f t="shared" si="1049"/>
        <v>0</v>
      </c>
      <c r="J732" s="36">
        <f t="shared" si="1049"/>
        <v>0</v>
      </c>
      <c r="K732" s="36">
        <f t="shared" si="1049"/>
        <v>10.199999999999999</v>
      </c>
      <c r="L732" s="36">
        <f t="shared" si="1049"/>
        <v>0</v>
      </c>
      <c r="M732" s="36">
        <f t="shared" si="1049"/>
        <v>0</v>
      </c>
      <c r="N732" s="36">
        <f t="shared" si="1049"/>
        <v>10.199999999999999</v>
      </c>
      <c r="O732" s="36">
        <f t="shared" si="1049"/>
        <v>0</v>
      </c>
      <c r="P732" s="253">
        <f t="shared" si="1049"/>
        <v>10.199999999999999</v>
      </c>
      <c r="Q732" s="36">
        <f t="shared" si="1047"/>
        <v>10.199999999999999</v>
      </c>
      <c r="R732" s="36">
        <f t="shared" si="1049"/>
        <v>0</v>
      </c>
      <c r="S732" s="36">
        <f t="shared" si="1049"/>
        <v>10.199999999999999</v>
      </c>
      <c r="T732" s="36">
        <f t="shared" si="1049"/>
        <v>0</v>
      </c>
      <c r="U732" s="36">
        <f t="shared" si="1049"/>
        <v>10.199999999999999</v>
      </c>
      <c r="V732" s="36">
        <f t="shared" si="1049"/>
        <v>0</v>
      </c>
      <c r="W732" s="36">
        <f t="shared" si="1049"/>
        <v>10.199999999999999</v>
      </c>
      <c r="X732" s="36">
        <f t="shared" si="1047"/>
        <v>10.199999999999999</v>
      </c>
      <c r="Y732" s="36">
        <f t="shared" si="1049"/>
        <v>0</v>
      </c>
      <c r="Z732" s="36">
        <f t="shared" si="1049"/>
        <v>10.199999999999999</v>
      </c>
      <c r="AA732" s="36">
        <f t="shared" si="1049"/>
        <v>0</v>
      </c>
      <c r="AB732" s="36">
        <f t="shared" si="1049"/>
        <v>10.199999999999999</v>
      </c>
      <c r="AC732" s="36">
        <f t="shared" si="1048"/>
        <v>0</v>
      </c>
      <c r="AD732" s="36">
        <f t="shared" si="1048"/>
        <v>10.199999999999999</v>
      </c>
    </row>
    <row r="733" spans="1:30" ht="15.75" outlineLevel="7" x14ac:dyDescent="0.2">
      <c r="A733" s="41" t="s">
        <v>418</v>
      </c>
      <c r="B733" s="41" t="s">
        <v>349</v>
      </c>
      <c r="C733" s="41" t="s">
        <v>47</v>
      </c>
      <c r="D733" s="41" t="s">
        <v>6</v>
      </c>
      <c r="E733" s="42" t="s">
        <v>7</v>
      </c>
      <c r="F733" s="32">
        <v>10.199999999999999</v>
      </c>
      <c r="G733" s="32"/>
      <c r="H733" s="32">
        <f>SUM(F733:G733)</f>
        <v>10.199999999999999</v>
      </c>
      <c r="I733" s="32"/>
      <c r="J733" s="32"/>
      <c r="K733" s="32">
        <f>SUM(H733:J733)</f>
        <v>10.199999999999999</v>
      </c>
      <c r="L733" s="32"/>
      <c r="M733" s="32"/>
      <c r="N733" s="32">
        <f>SUM(K733:M733)</f>
        <v>10.199999999999999</v>
      </c>
      <c r="O733" s="32"/>
      <c r="P733" s="252">
        <f>SUM(N733:O733)</f>
        <v>10.199999999999999</v>
      </c>
      <c r="Q733" s="34">
        <v>10.199999999999999</v>
      </c>
      <c r="R733" s="32"/>
      <c r="S733" s="32">
        <f>SUM(Q733:R733)</f>
        <v>10.199999999999999</v>
      </c>
      <c r="T733" s="32"/>
      <c r="U733" s="32">
        <f>SUM(S733:T733)</f>
        <v>10.199999999999999</v>
      </c>
      <c r="V733" s="32"/>
      <c r="W733" s="32">
        <f>SUM(U733:V733)</f>
        <v>10.199999999999999</v>
      </c>
      <c r="X733" s="34">
        <v>10.199999999999999</v>
      </c>
      <c r="Y733" s="32"/>
      <c r="Z733" s="32">
        <f>SUM(X733:Y733)</f>
        <v>10.199999999999999</v>
      </c>
      <c r="AA733" s="32"/>
      <c r="AB733" s="32">
        <f>SUM(Z733:AA733)</f>
        <v>10.199999999999999</v>
      </c>
      <c r="AC733" s="32"/>
      <c r="AD733" s="32">
        <f>SUM(AB733:AC733)</f>
        <v>10.199999999999999</v>
      </c>
    </row>
    <row r="734" spans="1:30" ht="15.75" outlineLevel="1" x14ac:dyDescent="0.2">
      <c r="A734" s="22" t="s">
        <v>418</v>
      </c>
      <c r="B734" s="22" t="s">
        <v>396</v>
      </c>
      <c r="C734" s="22"/>
      <c r="D734" s="22"/>
      <c r="E734" s="40" t="s">
        <v>397</v>
      </c>
      <c r="F734" s="36">
        <f>F735+F763</f>
        <v>59902.69999999999</v>
      </c>
      <c r="G734" s="36">
        <f t="shared" ref="G734:N734" si="1050">G735+G763</f>
        <v>0</v>
      </c>
      <c r="H734" s="36">
        <f t="shared" si="1050"/>
        <v>59902.69999999999</v>
      </c>
      <c r="I734" s="36">
        <f t="shared" si="1050"/>
        <v>10</v>
      </c>
      <c r="J734" s="36">
        <f t="shared" si="1050"/>
        <v>0</v>
      </c>
      <c r="K734" s="36">
        <f t="shared" si="1050"/>
        <v>59912.69999999999</v>
      </c>
      <c r="L734" s="36">
        <f t="shared" si="1050"/>
        <v>0</v>
      </c>
      <c r="M734" s="36">
        <f t="shared" si="1050"/>
        <v>0</v>
      </c>
      <c r="N734" s="36">
        <f t="shared" si="1050"/>
        <v>59912.69999999999</v>
      </c>
      <c r="O734" s="36">
        <f t="shared" ref="O734:P734" si="1051">O735+O763</f>
        <v>0</v>
      </c>
      <c r="P734" s="253">
        <f t="shared" si="1051"/>
        <v>59912.69999999999</v>
      </c>
      <c r="Q734" s="36">
        <f>Q735+Q763</f>
        <v>59907.599999999991</v>
      </c>
      <c r="R734" s="36">
        <f t="shared" ref="R734:U734" si="1052">R735+R763</f>
        <v>0</v>
      </c>
      <c r="S734" s="36">
        <f t="shared" si="1052"/>
        <v>59907.599999999991</v>
      </c>
      <c r="T734" s="36">
        <f t="shared" si="1052"/>
        <v>0</v>
      </c>
      <c r="U734" s="36">
        <f t="shared" si="1052"/>
        <v>59907.599999999991</v>
      </c>
      <c r="V734" s="36">
        <f t="shared" ref="V734:W734" si="1053">V735+V763</f>
        <v>0</v>
      </c>
      <c r="W734" s="36">
        <f t="shared" si="1053"/>
        <v>59907.599999999991</v>
      </c>
      <c r="X734" s="36">
        <f>X735+X763</f>
        <v>59907.599999999991</v>
      </c>
      <c r="Y734" s="36">
        <f t="shared" ref="Y734:AB734" si="1054">Y735+Y763</f>
        <v>0</v>
      </c>
      <c r="Z734" s="36">
        <f t="shared" si="1054"/>
        <v>59907.599999999991</v>
      </c>
      <c r="AA734" s="36">
        <f t="shared" si="1054"/>
        <v>0</v>
      </c>
      <c r="AB734" s="36">
        <f t="shared" si="1054"/>
        <v>59907.599999999991</v>
      </c>
      <c r="AC734" s="36">
        <f t="shared" ref="AC734:AD734" si="1055">AC735+AC763</f>
        <v>0</v>
      </c>
      <c r="AD734" s="36">
        <f t="shared" si="1055"/>
        <v>59907.599999999991</v>
      </c>
    </row>
    <row r="735" spans="1:30" ht="15.75" outlineLevel="2" x14ac:dyDescent="0.2">
      <c r="A735" s="22" t="s">
        <v>418</v>
      </c>
      <c r="B735" s="22" t="s">
        <v>396</v>
      </c>
      <c r="C735" s="22" t="s">
        <v>158</v>
      </c>
      <c r="D735" s="22"/>
      <c r="E735" s="40" t="s">
        <v>632</v>
      </c>
      <c r="F735" s="36">
        <f>F736+F746</f>
        <v>59420.599999999991</v>
      </c>
      <c r="G735" s="36">
        <f t="shared" ref="G735:N735" si="1056">G736+G746</f>
        <v>0</v>
      </c>
      <c r="H735" s="36">
        <f t="shared" si="1056"/>
        <v>59420.599999999991</v>
      </c>
      <c r="I735" s="36">
        <f t="shared" si="1056"/>
        <v>10</v>
      </c>
      <c r="J735" s="36">
        <f t="shared" si="1056"/>
        <v>0</v>
      </c>
      <c r="K735" s="36">
        <f t="shared" si="1056"/>
        <v>59430.599999999991</v>
      </c>
      <c r="L735" s="36">
        <f t="shared" si="1056"/>
        <v>0</v>
      </c>
      <c r="M735" s="36">
        <f t="shared" si="1056"/>
        <v>0</v>
      </c>
      <c r="N735" s="36">
        <f t="shared" si="1056"/>
        <v>59430.599999999991</v>
      </c>
      <c r="O735" s="36">
        <f t="shared" ref="O735:P735" si="1057">O736+O746</f>
        <v>0</v>
      </c>
      <c r="P735" s="253">
        <f t="shared" si="1057"/>
        <v>59430.599999999991</v>
      </c>
      <c r="Q735" s="36">
        <f>Q736+Q746</f>
        <v>59425.499999999993</v>
      </c>
      <c r="R735" s="36">
        <f t="shared" ref="R735:U735" si="1058">R736+R746</f>
        <v>0</v>
      </c>
      <c r="S735" s="36">
        <f t="shared" si="1058"/>
        <v>59425.499999999993</v>
      </c>
      <c r="T735" s="36">
        <f t="shared" si="1058"/>
        <v>0</v>
      </c>
      <c r="U735" s="36">
        <f t="shared" si="1058"/>
        <v>59425.499999999993</v>
      </c>
      <c r="V735" s="36">
        <f t="shared" ref="V735:W735" si="1059">V736+V746</f>
        <v>0</v>
      </c>
      <c r="W735" s="36">
        <f t="shared" si="1059"/>
        <v>59425.499999999993</v>
      </c>
      <c r="X735" s="36">
        <f>X736+X746</f>
        <v>59425.499999999993</v>
      </c>
      <c r="Y735" s="36">
        <f t="shared" ref="Y735:AB735" si="1060">Y736+Y746</f>
        <v>0</v>
      </c>
      <c r="Z735" s="36">
        <f t="shared" si="1060"/>
        <v>59425.499999999993</v>
      </c>
      <c r="AA735" s="36">
        <f t="shared" si="1060"/>
        <v>0</v>
      </c>
      <c r="AB735" s="36">
        <f t="shared" si="1060"/>
        <v>59425.499999999993</v>
      </c>
      <c r="AC735" s="36">
        <f t="shared" ref="AC735:AD735" si="1061">AC736+AC746</f>
        <v>0</v>
      </c>
      <c r="AD735" s="36">
        <f t="shared" si="1061"/>
        <v>59425.499999999993</v>
      </c>
    </row>
    <row r="736" spans="1:30" ht="31.5" outlineLevel="3" x14ac:dyDescent="0.2">
      <c r="A736" s="22" t="s">
        <v>418</v>
      </c>
      <c r="B736" s="22" t="s">
        <v>396</v>
      </c>
      <c r="C736" s="22" t="s">
        <v>159</v>
      </c>
      <c r="D736" s="22"/>
      <c r="E736" s="40" t="s">
        <v>633</v>
      </c>
      <c r="F736" s="36">
        <f t="shared" ref="F736:AD736" si="1062">F737</f>
        <v>579.70000000000005</v>
      </c>
      <c r="G736" s="36">
        <f t="shared" si="1062"/>
        <v>0</v>
      </c>
      <c r="H736" s="36">
        <f t="shared" si="1062"/>
        <v>579.70000000000005</v>
      </c>
      <c r="I736" s="36">
        <f t="shared" si="1062"/>
        <v>10</v>
      </c>
      <c r="J736" s="36">
        <f t="shared" si="1062"/>
        <v>0</v>
      </c>
      <c r="K736" s="36">
        <f t="shared" si="1062"/>
        <v>589.70000000000005</v>
      </c>
      <c r="L736" s="36">
        <f t="shared" si="1062"/>
        <v>0</v>
      </c>
      <c r="M736" s="36">
        <f t="shared" si="1062"/>
        <v>0</v>
      </c>
      <c r="N736" s="36">
        <f t="shared" si="1062"/>
        <v>589.70000000000005</v>
      </c>
      <c r="O736" s="36">
        <f t="shared" si="1062"/>
        <v>0</v>
      </c>
      <c r="P736" s="253">
        <f t="shared" si="1062"/>
        <v>589.70000000000005</v>
      </c>
      <c r="Q736" s="36">
        <f t="shared" si="1062"/>
        <v>579.70000000000005</v>
      </c>
      <c r="R736" s="36">
        <f t="shared" si="1062"/>
        <v>0</v>
      </c>
      <c r="S736" s="36">
        <f t="shared" si="1062"/>
        <v>579.70000000000005</v>
      </c>
      <c r="T736" s="36">
        <f t="shared" si="1062"/>
        <v>0</v>
      </c>
      <c r="U736" s="36">
        <f t="shared" si="1062"/>
        <v>579.70000000000005</v>
      </c>
      <c r="V736" s="36">
        <f t="shared" si="1062"/>
        <v>0</v>
      </c>
      <c r="W736" s="36">
        <f t="shared" si="1062"/>
        <v>579.70000000000005</v>
      </c>
      <c r="X736" s="36">
        <f t="shared" si="1062"/>
        <v>579.70000000000005</v>
      </c>
      <c r="Y736" s="36">
        <f t="shared" si="1062"/>
        <v>0</v>
      </c>
      <c r="Z736" s="36">
        <f t="shared" si="1062"/>
        <v>579.70000000000005</v>
      </c>
      <c r="AA736" s="36">
        <f t="shared" si="1062"/>
        <v>0</v>
      </c>
      <c r="AB736" s="36">
        <f t="shared" si="1062"/>
        <v>579.70000000000005</v>
      </c>
      <c r="AC736" s="36">
        <f t="shared" si="1062"/>
        <v>0</v>
      </c>
      <c r="AD736" s="36">
        <f t="shared" si="1062"/>
        <v>579.70000000000005</v>
      </c>
    </row>
    <row r="737" spans="1:30" ht="31.5" outlineLevel="4" x14ac:dyDescent="0.2">
      <c r="A737" s="22" t="s">
        <v>418</v>
      </c>
      <c r="B737" s="22" t="s">
        <v>396</v>
      </c>
      <c r="C737" s="22" t="s">
        <v>219</v>
      </c>
      <c r="D737" s="22"/>
      <c r="E737" s="40" t="s">
        <v>220</v>
      </c>
      <c r="F737" s="36">
        <f>F738+F742+F744</f>
        <v>579.70000000000005</v>
      </c>
      <c r="G737" s="36">
        <f t="shared" ref="G737:N737" si="1063">G738+G742+G744</f>
        <v>0</v>
      </c>
      <c r="H737" s="36">
        <f t="shared" si="1063"/>
        <v>579.70000000000005</v>
      </c>
      <c r="I737" s="36">
        <f t="shared" si="1063"/>
        <v>10</v>
      </c>
      <c r="J737" s="36">
        <f t="shared" si="1063"/>
        <v>0</v>
      </c>
      <c r="K737" s="36">
        <f t="shared" si="1063"/>
        <v>589.70000000000005</v>
      </c>
      <c r="L737" s="36">
        <f t="shared" si="1063"/>
        <v>0</v>
      </c>
      <c r="M737" s="36">
        <f t="shared" si="1063"/>
        <v>0</v>
      </c>
      <c r="N737" s="36">
        <f t="shared" si="1063"/>
        <v>589.70000000000005</v>
      </c>
      <c r="O737" s="36">
        <f t="shared" ref="O737:P737" si="1064">O738+O742+O744</f>
        <v>0</v>
      </c>
      <c r="P737" s="253">
        <f t="shared" si="1064"/>
        <v>589.70000000000005</v>
      </c>
      <c r="Q737" s="36">
        <f>Q738+Q742+Q744</f>
        <v>579.70000000000005</v>
      </c>
      <c r="R737" s="36">
        <f t="shared" ref="R737:U737" si="1065">R738+R742+R744</f>
        <v>0</v>
      </c>
      <c r="S737" s="36">
        <f t="shared" si="1065"/>
        <v>579.70000000000005</v>
      </c>
      <c r="T737" s="36">
        <f t="shared" si="1065"/>
        <v>0</v>
      </c>
      <c r="U737" s="36">
        <f t="shared" si="1065"/>
        <v>579.70000000000005</v>
      </c>
      <c r="V737" s="36">
        <f t="shared" ref="V737:W737" si="1066">V738+V742+V744</f>
        <v>0</v>
      </c>
      <c r="W737" s="36">
        <f t="shared" si="1066"/>
        <v>579.70000000000005</v>
      </c>
      <c r="X737" s="36">
        <f>X738+X742+X744</f>
        <v>579.70000000000005</v>
      </c>
      <c r="Y737" s="36">
        <f t="shared" ref="Y737:AB737" si="1067">Y738+Y742+Y744</f>
        <v>0</v>
      </c>
      <c r="Z737" s="36">
        <f t="shared" si="1067"/>
        <v>579.70000000000005</v>
      </c>
      <c r="AA737" s="36">
        <f t="shared" si="1067"/>
        <v>0</v>
      </c>
      <c r="AB737" s="36">
        <f t="shared" si="1067"/>
        <v>579.70000000000005</v>
      </c>
      <c r="AC737" s="36">
        <f t="shared" ref="AC737:AD737" si="1068">AC738+AC742+AC744</f>
        <v>0</v>
      </c>
      <c r="AD737" s="36">
        <f t="shared" si="1068"/>
        <v>579.70000000000005</v>
      </c>
    </row>
    <row r="738" spans="1:30" ht="20.25" customHeight="1" outlineLevel="5" x14ac:dyDescent="0.2">
      <c r="A738" s="22" t="s">
        <v>418</v>
      </c>
      <c r="B738" s="22" t="s">
        <v>396</v>
      </c>
      <c r="C738" s="22" t="s">
        <v>228</v>
      </c>
      <c r="D738" s="22"/>
      <c r="E738" s="40" t="s">
        <v>470</v>
      </c>
      <c r="F738" s="36">
        <f t="shared" ref="F738:AB738" si="1069">F739+F740+F741</f>
        <v>407.4</v>
      </c>
      <c r="G738" s="36">
        <f t="shared" si="1069"/>
        <v>0</v>
      </c>
      <c r="H738" s="36">
        <f t="shared" si="1069"/>
        <v>407.4</v>
      </c>
      <c r="I738" s="36">
        <f t="shared" si="1069"/>
        <v>0</v>
      </c>
      <c r="J738" s="36">
        <f t="shared" si="1069"/>
        <v>0</v>
      </c>
      <c r="K738" s="36">
        <f t="shared" si="1069"/>
        <v>407.4</v>
      </c>
      <c r="L738" s="36">
        <f t="shared" si="1069"/>
        <v>0</v>
      </c>
      <c r="M738" s="36">
        <f t="shared" si="1069"/>
        <v>0</v>
      </c>
      <c r="N738" s="36">
        <f t="shared" si="1069"/>
        <v>407.4</v>
      </c>
      <c r="O738" s="36">
        <f t="shared" ref="O738:P738" si="1070">O739+O740+O741</f>
        <v>0</v>
      </c>
      <c r="P738" s="253">
        <f t="shared" si="1070"/>
        <v>407.4</v>
      </c>
      <c r="Q738" s="36">
        <f t="shared" si="1069"/>
        <v>407.4</v>
      </c>
      <c r="R738" s="36">
        <f t="shared" si="1069"/>
        <v>0</v>
      </c>
      <c r="S738" s="36">
        <f t="shared" si="1069"/>
        <v>407.4</v>
      </c>
      <c r="T738" s="36">
        <f t="shared" si="1069"/>
        <v>0</v>
      </c>
      <c r="U738" s="36">
        <f t="shared" si="1069"/>
        <v>407.4</v>
      </c>
      <c r="V738" s="36">
        <f t="shared" ref="V738:W738" si="1071">V739+V740+V741</f>
        <v>0</v>
      </c>
      <c r="W738" s="36">
        <f t="shared" si="1071"/>
        <v>407.4</v>
      </c>
      <c r="X738" s="36">
        <f t="shared" si="1069"/>
        <v>407.4</v>
      </c>
      <c r="Y738" s="36">
        <f t="shared" si="1069"/>
        <v>0</v>
      </c>
      <c r="Z738" s="36">
        <f t="shared" si="1069"/>
        <v>407.4</v>
      </c>
      <c r="AA738" s="36">
        <f t="shared" si="1069"/>
        <v>0</v>
      </c>
      <c r="AB738" s="36">
        <f t="shared" si="1069"/>
        <v>407.4</v>
      </c>
      <c r="AC738" s="36">
        <f t="shared" ref="AC738:AD738" si="1072">AC739+AC740+AC741</f>
        <v>0</v>
      </c>
      <c r="AD738" s="36">
        <f t="shared" si="1072"/>
        <v>407.4</v>
      </c>
    </row>
    <row r="739" spans="1:30" ht="15.75" outlineLevel="7" x14ac:dyDescent="0.2">
      <c r="A739" s="41" t="s">
        <v>418</v>
      </c>
      <c r="B739" s="41" t="s">
        <v>396</v>
      </c>
      <c r="C739" s="41" t="s">
        <v>228</v>
      </c>
      <c r="D739" s="41" t="s">
        <v>6</v>
      </c>
      <c r="E739" s="42" t="s">
        <v>7</v>
      </c>
      <c r="F739" s="32">
        <v>71.099999999999994</v>
      </c>
      <c r="G739" s="32"/>
      <c r="H739" s="32">
        <f t="shared" ref="H739:H741" si="1073">SUM(F739:G739)</f>
        <v>71.099999999999994</v>
      </c>
      <c r="I739" s="32"/>
      <c r="J739" s="32"/>
      <c r="K739" s="32">
        <f t="shared" ref="K739:K741" si="1074">SUM(H739:J739)</f>
        <v>71.099999999999994</v>
      </c>
      <c r="L739" s="32"/>
      <c r="M739" s="32"/>
      <c r="N739" s="32">
        <f t="shared" ref="N739:N741" si="1075">SUM(K739:M739)</f>
        <v>71.099999999999994</v>
      </c>
      <c r="O739" s="32"/>
      <c r="P739" s="252">
        <f>SUM(N739:O739)</f>
        <v>71.099999999999994</v>
      </c>
      <c r="Q739" s="34">
        <v>71.099999999999994</v>
      </c>
      <c r="R739" s="32"/>
      <c r="S739" s="32">
        <f t="shared" ref="S739:S741" si="1076">SUM(Q739:R739)</f>
        <v>71.099999999999994</v>
      </c>
      <c r="T739" s="32"/>
      <c r="U739" s="32">
        <f t="shared" ref="U739:U741" si="1077">SUM(S739:T739)</f>
        <v>71.099999999999994</v>
      </c>
      <c r="V739" s="32"/>
      <c r="W739" s="32">
        <f t="shared" ref="W739:W741" si="1078">SUM(U739:V739)</f>
        <v>71.099999999999994</v>
      </c>
      <c r="X739" s="34">
        <v>71.099999999999994</v>
      </c>
      <c r="Y739" s="32"/>
      <c r="Z739" s="32">
        <f t="shared" ref="Z739:Z741" si="1079">SUM(X739:Y739)</f>
        <v>71.099999999999994</v>
      </c>
      <c r="AA739" s="32"/>
      <c r="AB739" s="32">
        <f t="shared" ref="AB739:AB741" si="1080">SUM(Z739:AA739)</f>
        <v>71.099999999999994</v>
      </c>
      <c r="AC739" s="32"/>
      <c r="AD739" s="32">
        <f t="shared" ref="AD739:AD741" si="1081">SUM(AB739:AC739)</f>
        <v>71.099999999999994</v>
      </c>
    </row>
    <row r="740" spans="1:30" ht="15.75" outlineLevel="7" x14ac:dyDescent="0.2">
      <c r="A740" s="41" t="s">
        <v>418</v>
      </c>
      <c r="B740" s="41" t="s">
        <v>396</v>
      </c>
      <c r="C740" s="41" t="s">
        <v>228</v>
      </c>
      <c r="D740" s="41" t="s">
        <v>18</v>
      </c>
      <c r="E740" s="42" t="s">
        <v>19</v>
      </c>
      <c r="F740" s="32">
        <v>62.4</v>
      </c>
      <c r="G740" s="32"/>
      <c r="H740" s="32">
        <f t="shared" si="1073"/>
        <v>62.4</v>
      </c>
      <c r="I740" s="32"/>
      <c r="J740" s="32"/>
      <c r="K740" s="32">
        <f t="shared" si="1074"/>
        <v>62.4</v>
      </c>
      <c r="L740" s="32"/>
      <c r="M740" s="32"/>
      <c r="N740" s="32">
        <f t="shared" si="1075"/>
        <v>62.4</v>
      </c>
      <c r="O740" s="32"/>
      <c r="P740" s="252">
        <f>SUM(N740:O740)</f>
        <v>62.4</v>
      </c>
      <c r="Q740" s="34">
        <v>62.4</v>
      </c>
      <c r="R740" s="32"/>
      <c r="S740" s="32">
        <f t="shared" si="1076"/>
        <v>62.4</v>
      </c>
      <c r="T740" s="32"/>
      <c r="U740" s="32">
        <f t="shared" si="1077"/>
        <v>62.4</v>
      </c>
      <c r="V740" s="32"/>
      <c r="W740" s="32">
        <f t="shared" si="1078"/>
        <v>62.4</v>
      </c>
      <c r="X740" s="34">
        <v>62.4</v>
      </c>
      <c r="Y740" s="32"/>
      <c r="Z740" s="32">
        <f t="shared" si="1079"/>
        <v>62.4</v>
      </c>
      <c r="AA740" s="32"/>
      <c r="AB740" s="32">
        <f t="shared" si="1080"/>
        <v>62.4</v>
      </c>
      <c r="AC740" s="32"/>
      <c r="AD740" s="32">
        <f t="shared" si="1081"/>
        <v>62.4</v>
      </c>
    </row>
    <row r="741" spans="1:30" ht="15.75" outlineLevel="7" x14ac:dyDescent="0.2">
      <c r="A741" s="41" t="s">
        <v>418</v>
      </c>
      <c r="B741" s="41" t="s">
        <v>396</v>
      </c>
      <c r="C741" s="41" t="s">
        <v>228</v>
      </c>
      <c r="D741" s="41" t="s">
        <v>41</v>
      </c>
      <c r="E741" s="42" t="s">
        <v>42</v>
      </c>
      <c r="F741" s="32">
        <v>273.89999999999998</v>
      </c>
      <c r="G741" s="32"/>
      <c r="H741" s="32">
        <f t="shared" si="1073"/>
        <v>273.89999999999998</v>
      </c>
      <c r="I741" s="32"/>
      <c r="J741" s="32"/>
      <c r="K741" s="32">
        <f t="shared" si="1074"/>
        <v>273.89999999999998</v>
      </c>
      <c r="L741" s="32"/>
      <c r="M741" s="32"/>
      <c r="N741" s="32">
        <f t="shared" si="1075"/>
        <v>273.89999999999998</v>
      </c>
      <c r="O741" s="32"/>
      <c r="P741" s="252">
        <f>SUM(N741:O741)</f>
        <v>273.89999999999998</v>
      </c>
      <c r="Q741" s="34">
        <v>273.89999999999998</v>
      </c>
      <c r="R741" s="32"/>
      <c r="S741" s="32">
        <f t="shared" si="1076"/>
        <v>273.89999999999998</v>
      </c>
      <c r="T741" s="32"/>
      <c r="U741" s="32">
        <f t="shared" si="1077"/>
        <v>273.89999999999998</v>
      </c>
      <c r="V741" s="32"/>
      <c r="W741" s="32">
        <f t="shared" si="1078"/>
        <v>273.89999999999998</v>
      </c>
      <c r="X741" s="34">
        <v>273.89999999999998</v>
      </c>
      <c r="Y741" s="32"/>
      <c r="Z741" s="32">
        <f t="shared" si="1079"/>
        <v>273.89999999999998</v>
      </c>
      <c r="AA741" s="32"/>
      <c r="AB741" s="32">
        <f t="shared" si="1080"/>
        <v>273.89999999999998</v>
      </c>
      <c r="AC741" s="32"/>
      <c r="AD741" s="32">
        <f t="shared" si="1081"/>
        <v>273.89999999999998</v>
      </c>
    </row>
    <row r="742" spans="1:30" ht="15.75" outlineLevel="5" x14ac:dyDescent="0.2">
      <c r="A742" s="22" t="s">
        <v>418</v>
      </c>
      <c r="B742" s="22" t="s">
        <v>396</v>
      </c>
      <c r="C742" s="22" t="s">
        <v>229</v>
      </c>
      <c r="D742" s="22"/>
      <c r="E742" s="40" t="s">
        <v>230</v>
      </c>
      <c r="F742" s="36">
        <f t="shared" ref="F742:AD742" si="1082">F743</f>
        <v>97.3</v>
      </c>
      <c r="G742" s="36">
        <f t="shared" si="1082"/>
        <v>0</v>
      </c>
      <c r="H742" s="36">
        <f t="shared" si="1082"/>
        <v>97.3</v>
      </c>
      <c r="I742" s="36">
        <f t="shared" si="1082"/>
        <v>0</v>
      </c>
      <c r="J742" s="36">
        <f t="shared" si="1082"/>
        <v>0</v>
      </c>
      <c r="K742" s="36">
        <f t="shared" si="1082"/>
        <v>97.3</v>
      </c>
      <c r="L742" s="36">
        <f t="shared" si="1082"/>
        <v>0</v>
      </c>
      <c r="M742" s="36">
        <f t="shared" si="1082"/>
        <v>0</v>
      </c>
      <c r="N742" s="36">
        <f t="shared" si="1082"/>
        <v>97.3</v>
      </c>
      <c r="O742" s="36">
        <f t="shared" si="1082"/>
        <v>0</v>
      </c>
      <c r="P742" s="253">
        <f t="shared" si="1082"/>
        <v>97.3</v>
      </c>
      <c r="Q742" s="36">
        <f t="shared" si="1082"/>
        <v>97.3</v>
      </c>
      <c r="R742" s="36">
        <f t="shared" si="1082"/>
        <v>0</v>
      </c>
      <c r="S742" s="36">
        <f t="shared" si="1082"/>
        <v>97.3</v>
      </c>
      <c r="T742" s="36">
        <f t="shared" si="1082"/>
        <v>0</v>
      </c>
      <c r="U742" s="36">
        <f t="shared" si="1082"/>
        <v>97.3</v>
      </c>
      <c r="V742" s="36">
        <f t="shared" si="1082"/>
        <v>0</v>
      </c>
      <c r="W742" s="36">
        <f t="shared" si="1082"/>
        <v>97.3</v>
      </c>
      <c r="X742" s="36">
        <f t="shared" si="1082"/>
        <v>97.3</v>
      </c>
      <c r="Y742" s="36">
        <f t="shared" si="1082"/>
        <v>0</v>
      </c>
      <c r="Z742" s="36">
        <f t="shared" si="1082"/>
        <v>97.3</v>
      </c>
      <c r="AA742" s="36">
        <f t="shared" si="1082"/>
        <v>0</v>
      </c>
      <c r="AB742" s="36">
        <f t="shared" si="1082"/>
        <v>97.3</v>
      </c>
      <c r="AC742" s="36">
        <f t="shared" si="1082"/>
        <v>0</v>
      </c>
      <c r="AD742" s="36">
        <f t="shared" si="1082"/>
        <v>97.3</v>
      </c>
    </row>
    <row r="743" spans="1:30" ht="15.75" outlineLevel="7" x14ac:dyDescent="0.2">
      <c r="A743" s="41" t="s">
        <v>418</v>
      </c>
      <c r="B743" s="41" t="s">
        <v>396</v>
      </c>
      <c r="C743" s="41" t="s">
        <v>229</v>
      </c>
      <c r="D743" s="41" t="s">
        <v>41</v>
      </c>
      <c r="E743" s="42" t="s">
        <v>42</v>
      </c>
      <c r="F743" s="32">
        <v>97.3</v>
      </c>
      <c r="G743" s="32"/>
      <c r="H743" s="32">
        <f>SUM(F743:G743)</f>
        <v>97.3</v>
      </c>
      <c r="I743" s="32"/>
      <c r="J743" s="32"/>
      <c r="K743" s="32">
        <f>SUM(H743:J743)</f>
        <v>97.3</v>
      </c>
      <c r="L743" s="32"/>
      <c r="M743" s="32"/>
      <c r="N743" s="32">
        <f>SUM(K743:M743)</f>
        <v>97.3</v>
      </c>
      <c r="O743" s="32"/>
      <c r="P743" s="252">
        <f>SUM(N743:O743)</f>
        <v>97.3</v>
      </c>
      <c r="Q743" s="32">
        <v>97.3</v>
      </c>
      <c r="R743" s="32"/>
      <c r="S743" s="32">
        <f>SUM(Q743:R743)</f>
        <v>97.3</v>
      </c>
      <c r="T743" s="32"/>
      <c r="U743" s="32">
        <f>SUM(S743:T743)</f>
        <v>97.3</v>
      </c>
      <c r="V743" s="32"/>
      <c r="W743" s="32">
        <f>SUM(U743:V743)</f>
        <v>97.3</v>
      </c>
      <c r="X743" s="32">
        <v>97.3</v>
      </c>
      <c r="Y743" s="32"/>
      <c r="Z743" s="32">
        <f>SUM(X743:Y743)</f>
        <v>97.3</v>
      </c>
      <c r="AA743" s="32"/>
      <c r="AB743" s="32">
        <f>SUM(Z743:AA743)</f>
        <v>97.3</v>
      </c>
      <c r="AC743" s="32"/>
      <c r="AD743" s="32">
        <f>SUM(AB743:AC743)</f>
        <v>97.3</v>
      </c>
    </row>
    <row r="744" spans="1:30" ht="15.75" outlineLevel="5" x14ac:dyDescent="0.2">
      <c r="A744" s="22" t="s">
        <v>418</v>
      </c>
      <c r="B744" s="22" t="s">
        <v>396</v>
      </c>
      <c r="C744" s="22" t="s">
        <v>231</v>
      </c>
      <c r="D744" s="22"/>
      <c r="E744" s="40" t="s">
        <v>232</v>
      </c>
      <c r="F744" s="36">
        <f t="shared" ref="F744:AD744" si="1083">F745</f>
        <v>75</v>
      </c>
      <c r="G744" s="36">
        <f t="shared" si="1083"/>
        <v>0</v>
      </c>
      <c r="H744" s="36">
        <f t="shared" si="1083"/>
        <v>75</v>
      </c>
      <c r="I744" s="36">
        <f t="shared" si="1083"/>
        <v>10</v>
      </c>
      <c r="J744" s="36">
        <f t="shared" si="1083"/>
        <v>0</v>
      </c>
      <c r="K744" s="36">
        <f t="shared" si="1083"/>
        <v>85</v>
      </c>
      <c r="L744" s="36">
        <f t="shared" si="1083"/>
        <v>0</v>
      </c>
      <c r="M744" s="36">
        <f t="shared" si="1083"/>
        <v>0</v>
      </c>
      <c r="N744" s="36">
        <f t="shared" si="1083"/>
        <v>85</v>
      </c>
      <c r="O744" s="36">
        <f t="shared" si="1083"/>
        <v>0</v>
      </c>
      <c r="P744" s="253">
        <f t="shared" si="1083"/>
        <v>85</v>
      </c>
      <c r="Q744" s="36">
        <f t="shared" si="1083"/>
        <v>75</v>
      </c>
      <c r="R744" s="36">
        <f t="shared" si="1083"/>
        <v>0</v>
      </c>
      <c r="S744" s="36">
        <f t="shared" si="1083"/>
        <v>75</v>
      </c>
      <c r="T744" s="36">
        <f t="shared" si="1083"/>
        <v>0</v>
      </c>
      <c r="U744" s="36">
        <f t="shared" si="1083"/>
        <v>75</v>
      </c>
      <c r="V744" s="36">
        <f t="shared" si="1083"/>
        <v>0</v>
      </c>
      <c r="W744" s="36">
        <f t="shared" si="1083"/>
        <v>75</v>
      </c>
      <c r="X744" s="36">
        <f t="shared" si="1083"/>
        <v>75</v>
      </c>
      <c r="Y744" s="36">
        <f t="shared" si="1083"/>
        <v>0</v>
      </c>
      <c r="Z744" s="36">
        <f t="shared" si="1083"/>
        <v>75</v>
      </c>
      <c r="AA744" s="36">
        <f t="shared" si="1083"/>
        <v>0</v>
      </c>
      <c r="AB744" s="36">
        <f t="shared" si="1083"/>
        <v>75</v>
      </c>
      <c r="AC744" s="36">
        <f t="shared" si="1083"/>
        <v>0</v>
      </c>
      <c r="AD744" s="36">
        <f t="shared" si="1083"/>
        <v>75</v>
      </c>
    </row>
    <row r="745" spans="1:30" ht="15.75" outlineLevel="7" x14ac:dyDescent="0.2">
      <c r="A745" s="41" t="s">
        <v>418</v>
      </c>
      <c r="B745" s="41" t="s">
        <v>396</v>
      </c>
      <c r="C745" s="41" t="s">
        <v>231</v>
      </c>
      <c r="D745" s="41" t="s">
        <v>18</v>
      </c>
      <c r="E745" s="42" t="s">
        <v>19</v>
      </c>
      <c r="F745" s="32">
        <v>75</v>
      </c>
      <c r="G745" s="32"/>
      <c r="H745" s="32">
        <f>SUM(F745:G745)</f>
        <v>75</v>
      </c>
      <c r="I745" s="32">
        <v>10</v>
      </c>
      <c r="J745" s="32"/>
      <c r="K745" s="32">
        <f>SUM(H745:J745)</f>
        <v>85</v>
      </c>
      <c r="L745" s="32"/>
      <c r="M745" s="32"/>
      <c r="N745" s="32">
        <f>SUM(K745:M745)</f>
        <v>85</v>
      </c>
      <c r="O745" s="32"/>
      <c r="P745" s="252">
        <f>SUM(N745:O745)</f>
        <v>85</v>
      </c>
      <c r="Q745" s="34">
        <v>75</v>
      </c>
      <c r="R745" s="32"/>
      <c r="S745" s="32">
        <f>SUM(Q745:R745)</f>
        <v>75</v>
      </c>
      <c r="T745" s="32"/>
      <c r="U745" s="32">
        <f>SUM(S745:T745)</f>
        <v>75</v>
      </c>
      <c r="V745" s="32"/>
      <c r="W745" s="32">
        <f>SUM(U745:V745)</f>
        <v>75</v>
      </c>
      <c r="X745" s="34">
        <v>75</v>
      </c>
      <c r="Y745" s="32"/>
      <c r="Z745" s="32">
        <f>SUM(X745:Y745)</f>
        <v>75</v>
      </c>
      <c r="AA745" s="32"/>
      <c r="AB745" s="32">
        <f>SUM(Z745:AA745)</f>
        <v>75</v>
      </c>
      <c r="AC745" s="32"/>
      <c r="AD745" s="32">
        <f>SUM(AB745:AC745)</f>
        <v>75</v>
      </c>
    </row>
    <row r="746" spans="1:30" ht="31.5" outlineLevel="3" x14ac:dyDescent="0.2">
      <c r="A746" s="22" t="s">
        <v>418</v>
      </c>
      <c r="B746" s="22" t="s">
        <v>396</v>
      </c>
      <c r="C746" s="22" t="s">
        <v>211</v>
      </c>
      <c r="D746" s="22"/>
      <c r="E746" s="40" t="s">
        <v>635</v>
      </c>
      <c r="F746" s="36">
        <f>F747+F753</f>
        <v>58840.899999999994</v>
      </c>
      <c r="G746" s="36">
        <f t="shared" ref="G746:N746" si="1084">G747+G753</f>
        <v>0</v>
      </c>
      <c r="H746" s="36">
        <f t="shared" si="1084"/>
        <v>58840.899999999994</v>
      </c>
      <c r="I746" s="36">
        <f t="shared" si="1084"/>
        <v>0</v>
      </c>
      <c r="J746" s="36">
        <f t="shared" si="1084"/>
        <v>0</v>
      </c>
      <c r="K746" s="36">
        <f t="shared" si="1084"/>
        <v>58840.899999999994</v>
      </c>
      <c r="L746" s="36">
        <f t="shared" si="1084"/>
        <v>0</v>
      </c>
      <c r="M746" s="36">
        <f t="shared" si="1084"/>
        <v>0</v>
      </c>
      <c r="N746" s="36">
        <f t="shared" si="1084"/>
        <v>58840.899999999994</v>
      </c>
      <c r="O746" s="36">
        <f t="shared" ref="O746:P746" si="1085">O747+O753</f>
        <v>0</v>
      </c>
      <c r="P746" s="253">
        <f t="shared" si="1085"/>
        <v>58840.899999999994</v>
      </c>
      <c r="Q746" s="36">
        <f>Q747+Q753</f>
        <v>58845.799999999996</v>
      </c>
      <c r="R746" s="36">
        <f t="shared" ref="R746:U746" si="1086">R747+R753</f>
        <v>0</v>
      </c>
      <c r="S746" s="36">
        <f t="shared" si="1086"/>
        <v>58845.799999999996</v>
      </c>
      <c r="T746" s="36">
        <f t="shared" si="1086"/>
        <v>0</v>
      </c>
      <c r="U746" s="36">
        <f t="shared" si="1086"/>
        <v>58845.799999999996</v>
      </c>
      <c r="V746" s="36">
        <f t="shared" ref="V746:W746" si="1087">V747+V753</f>
        <v>0</v>
      </c>
      <c r="W746" s="36">
        <f t="shared" si="1087"/>
        <v>58845.799999999996</v>
      </c>
      <c r="X746" s="36">
        <f>X747+X753</f>
        <v>58845.799999999996</v>
      </c>
      <c r="Y746" s="36">
        <f t="shared" ref="Y746:AB746" si="1088">Y747+Y753</f>
        <v>0</v>
      </c>
      <c r="Z746" s="36">
        <f t="shared" si="1088"/>
        <v>58845.799999999996</v>
      </c>
      <c r="AA746" s="36">
        <f t="shared" si="1088"/>
        <v>0</v>
      </c>
      <c r="AB746" s="36">
        <f t="shared" si="1088"/>
        <v>58845.799999999996</v>
      </c>
      <c r="AC746" s="36">
        <f t="shared" ref="AC746:AD746" si="1089">AC747+AC753</f>
        <v>0</v>
      </c>
      <c r="AD746" s="36">
        <f t="shared" si="1089"/>
        <v>58845.799999999996</v>
      </c>
    </row>
    <row r="747" spans="1:30" ht="31.5" outlineLevel="4" x14ac:dyDescent="0.2">
      <c r="A747" s="22" t="s">
        <v>418</v>
      </c>
      <c r="B747" s="22" t="s">
        <v>396</v>
      </c>
      <c r="C747" s="22" t="s">
        <v>212</v>
      </c>
      <c r="D747" s="22"/>
      <c r="E747" s="40" t="s">
        <v>26</v>
      </c>
      <c r="F747" s="36">
        <f>F748+F751</f>
        <v>27437.199999999997</v>
      </c>
      <c r="G747" s="36">
        <f t="shared" ref="G747:N747" si="1090">G748+G751</f>
        <v>0</v>
      </c>
      <c r="H747" s="36">
        <f t="shared" si="1090"/>
        <v>27437.199999999997</v>
      </c>
      <c r="I747" s="36">
        <f t="shared" si="1090"/>
        <v>0</v>
      </c>
      <c r="J747" s="36">
        <f t="shared" si="1090"/>
        <v>0</v>
      </c>
      <c r="K747" s="36">
        <f t="shared" si="1090"/>
        <v>27437.199999999997</v>
      </c>
      <c r="L747" s="36">
        <f t="shared" si="1090"/>
        <v>0</v>
      </c>
      <c r="M747" s="36">
        <f t="shared" si="1090"/>
        <v>0</v>
      </c>
      <c r="N747" s="36">
        <f t="shared" si="1090"/>
        <v>27437.199999999997</v>
      </c>
      <c r="O747" s="36">
        <f t="shared" ref="O747:P747" si="1091">O748+O751</f>
        <v>0</v>
      </c>
      <c r="P747" s="253">
        <f t="shared" si="1091"/>
        <v>27437.199999999997</v>
      </c>
      <c r="Q747" s="36">
        <f>Q748+Q751</f>
        <v>27437.199999999997</v>
      </c>
      <c r="R747" s="36">
        <f t="shared" ref="R747:U747" si="1092">R748+R751</f>
        <v>0</v>
      </c>
      <c r="S747" s="36">
        <f t="shared" si="1092"/>
        <v>27437.199999999997</v>
      </c>
      <c r="T747" s="36">
        <f t="shared" si="1092"/>
        <v>0</v>
      </c>
      <c r="U747" s="36">
        <f t="shared" si="1092"/>
        <v>27437.199999999997</v>
      </c>
      <c r="V747" s="36">
        <f t="shared" ref="V747:W747" si="1093">V748+V751</f>
        <v>0</v>
      </c>
      <c r="W747" s="36">
        <f t="shared" si="1093"/>
        <v>27437.199999999997</v>
      </c>
      <c r="X747" s="36">
        <f>X748+X751</f>
        <v>27437.199999999997</v>
      </c>
      <c r="Y747" s="36">
        <f t="shared" ref="Y747:AB747" si="1094">Y748+Y751</f>
        <v>0</v>
      </c>
      <c r="Z747" s="36">
        <f t="shared" si="1094"/>
        <v>27437.199999999997</v>
      </c>
      <c r="AA747" s="36">
        <f t="shared" si="1094"/>
        <v>0</v>
      </c>
      <c r="AB747" s="36">
        <f t="shared" si="1094"/>
        <v>27437.199999999997</v>
      </c>
      <c r="AC747" s="36">
        <f t="shared" ref="AC747:AD747" si="1095">AC748+AC751</f>
        <v>0</v>
      </c>
      <c r="AD747" s="36">
        <f t="shared" si="1095"/>
        <v>27437.199999999997</v>
      </c>
    </row>
    <row r="748" spans="1:30" ht="15.75" outlineLevel="5" x14ac:dyDescent="0.2">
      <c r="A748" s="22" t="s">
        <v>418</v>
      </c>
      <c r="B748" s="22" t="s">
        <v>396</v>
      </c>
      <c r="C748" s="22" t="s">
        <v>233</v>
      </c>
      <c r="D748" s="22"/>
      <c r="E748" s="40" t="s">
        <v>28</v>
      </c>
      <c r="F748" s="36">
        <f t="shared" ref="F748:AB748" si="1096">F749+F750</f>
        <v>13793.8</v>
      </c>
      <c r="G748" s="36">
        <f t="shared" si="1096"/>
        <v>0</v>
      </c>
      <c r="H748" s="36">
        <f t="shared" si="1096"/>
        <v>13793.8</v>
      </c>
      <c r="I748" s="36">
        <f t="shared" si="1096"/>
        <v>0</v>
      </c>
      <c r="J748" s="36">
        <f t="shared" si="1096"/>
        <v>0</v>
      </c>
      <c r="K748" s="36">
        <f t="shared" si="1096"/>
        <v>13793.8</v>
      </c>
      <c r="L748" s="36">
        <f t="shared" si="1096"/>
        <v>0</v>
      </c>
      <c r="M748" s="36">
        <f t="shared" si="1096"/>
        <v>0</v>
      </c>
      <c r="N748" s="36">
        <f t="shared" si="1096"/>
        <v>13793.8</v>
      </c>
      <c r="O748" s="36">
        <f t="shared" ref="O748:P748" si="1097">O749+O750</f>
        <v>0</v>
      </c>
      <c r="P748" s="253">
        <f t="shared" si="1097"/>
        <v>13793.8</v>
      </c>
      <c r="Q748" s="36">
        <f t="shared" si="1096"/>
        <v>13793.8</v>
      </c>
      <c r="R748" s="36">
        <f t="shared" si="1096"/>
        <v>0</v>
      </c>
      <c r="S748" s="36">
        <f t="shared" si="1096"/>
        <v>13793.8</v>
      </c>
      <c r="T748" s="36">
        <f t="shared" si="1096"/>
        <v>0</v>
      </c>
      <c r="U748" s="36">
        <f t="shared" si="1096"/>
        <v>13793.8</v>
      </c>
      <c r="V748" s="36">
        <f t="shared" ref="V748:W748" si="1098">V749+V750</f>
        <v>0</v>
      </c>
      <c r="W748" s="36">
        <f t="shared" si="1098"/>
        <v>13793.8</v>
      </c>
      <c r="X748" s="36">
        <f t="shared" si="1096"/>
        <v>13793.8</v>
      </c>
      <c r="Y748" s="36">
        <f t="shared" si="1096"/>
        <v>0</v>
      </c>
      <c r="Z748" s="36">
        <f t="shared" si="1096"/>
        <v>13793.8</v>
      </c>
      <c r="AA748" s="36">
        <f t="shared" si="1096"/>
        <v>0</v>
      </c>
      <c r="AB748" s="36">
        <f t="shared" si="1096"/>
        <v>13793.8</v>
      </c>
      <c r="AC748" s="36">
        <f t="shared" ref="AC748:AD748" si="1099">AC749+AC750</f>
        <v>0</v>
      </c>
      <c r="AD748" s="36">
        <f t="shared" si="1099"/>
        <v>13793.8</v>
      </c>
    </row>
    <row r="749" spans="1:30" ht="31.5" outlineLevel="7" x14ac:dyDescent="0.2">
      <c r="A749" s="41" t="s">
        <v>418</v>
      </c>
      <c r="B749" s="41" t="s">
        <v>396</v>
      </c>
      <c r="C749" s="41" t="s">
        <v>233</v>
      </c>
      <c r="D749" s="41" t="s">
        <v>3</v>
      </c>
      <c r="E749" s="42" t="s">
        <v>4</v>
      </c>
      <c r="F749" s="32">
        <v>13708.9</v>
      </c>
      <c r="G749" s="32"/>
      <c r="H749" s="32">
        <f t="shared" ref="H749:H750" si="1100">SUM(F749:G749)</f>
        <v>13708.9</v>
      </c>
      <c r="I749" s="32"/>
      <c r="J749" s="32"/>
      <c r="K749" s="32">
        <f t="shared" ref="K749:K750" si="1101">SUM(H749:J749)</f>
        <v>13708.9</v>
      </c>
      <c r="L749" s="32"/>
      <c r="M749" s="32"/>
      <c r="N749" s="32">
        <f t="shared" ref="N749:N750" si="1102">SUM(K749:M749)</f>
        <v>13708.9</v>
      </c>
      <c r="O749" s="32"/>
      <c r="P749" s="252">
        <f>SUM(N749:O749)</f>
        <v>13708.9</v>
      </c>
      <c r="Q749" s="34">
        <v>13708.9</v>
      </c>
      <c r="R749" s="32"/>
      <c r="S749" s="32">
        <f t="shared" ref="S749:S750" si="1103">SUM(Q749:R749)</f>
        <v>13708.9</v>
      </c>
      <c r="T749" s="32"/>
      <c r="U749" s="32">
        <f t="shared" ref="U749:U750" si="1104">SUM(S749:T749)</f>
        <v>13708.9</v>
      </c>
      <c r="V749" s="32"/>
      <c r="W749" s="32">
        <f t="shared" ref="W749:W750" si="1105">SUM(U749:V749)</f>
        <v>13708.9</v>
      </c>
      <c r="X749" s="34">
        <v>13708.9</v>
      </c>
      <c r="Y749" s="32"/>
      <c r="Z749" s="32">
        <f t="shared" ref="Z749:Z750" si="1106">SUM(X749:Y749)</f>
        <v>13708.9</v>
      </c>
      <c r="AA749" s="32"/>
      <c r="AB749" s="32">
        <f t="shared" ref="AB749:AB750" si="1107">SUM(Z749:AA749)</f>
        <v>13708.9</v>
      </c>
      <c r="AC749" s="32"/>
      <c r="AD749" s="32">
        <f t="shared" ref="AD749:AD750" si="1108">SUM(AB749:AC749)</f>
        <v>13708.9</v>
      </c>
    </row>
    <row r="750" spans="1:30" ht="15.75" outlineLevel="7" x14ac:dyDescent="0.2">
      <c r="A750" s="41" t="s">
        <v>418</v>
      </c>
      <c r="B750" s="41" t="s">
        <v>396</v>
      </c>
      <c r="C750" s="41" t="s">
        <v>233</v>
      </c>
      <c r="D750" s="41" t="s">
        <v>6</v>
      </c>
      <c r="E750" s="42" t="s">
        <v>7</v>
      </c>
      <c r="F750" s="32">
        <v>84.9</v>
      </c>
      <c r="G750" s="32"/>
      <c r="H750" s="32">
        <f t="shared" si="1100"/>
        <v>84.9</v>
      </c>
      <c r="I750" s="32"/>
      <c r="J750" s="32"/>
      <c r="K750" s="32">
        <f t="shared" si="1101"/>
        <v>84.9</v>
      </c>
      <c r="L750" s="32"/>
      <c r="M750" s="32"/>
      <c r="N750" s="32">
        <f t="shared" si="1102"/>
        <v>84.9</v>
      </c>
      <c r="O750" s="32"/>
      <c r="P750" s="252">
        <f>SUM(N750:O750)</f>
        <v>84.9</v>
      </c>
      <c r="Q750" s="34">
        <v>84.9</v>
      </c>
      <c r="R750" s="32"/>
      <c r="S750" s="32">
        <f t="shared" si="1103"/>
        <v>84.9</v>
      </c>
      <c r="T750" s="32"/>
      <c r="U750" s="32">
        <f t="shared" si="1104"/>
        <v>84.9</v>
      </c>
      <c r="V750" s="32"/>
      <c r="W750" s="32">
        <f t="shared" si="1105"/>
        <v>84.9</v>
      </c>
      <c r="X750" s="34">
        <v>84.9</v>
      </c>
      <c r="Y750" s="32"/>
      <c r="Z750" s="32">
        <f t="shared" si="1106"/>
        <v>84.9</v>
      </c>
      <c r="AA750" s="32"/>
      <c r="AB750" s="32">
        <f t="shared" si="1107"/>
        <v>84.9</v>
      </c>
      <c r="AC750" s="32"/>
      <c r="AD750" s="32">
        <f t="shared" si="1108"/>
        <v>84.9</v>
      </c>
    </row>
    <row r="751" spans="1:30" ht="15.75" outlineLevel="5" x14ac:dyDescent="0.2">
      <c r="A751" s="22" t="s">
        <v>418</v>
      </c>
      <c r="B751" s="22" t="s">
        <v>396</v>
      </c>
      <c r="C751" s="22" t="s">
        <v>234</v>
      </c>
      <c r="D751" s="22"/>
      <c r="E751" s="40" t="s">
        <v>163</v>
      </c>
      <c r="F751" s="36">
        <f t="shared" ref="F751:AD751" si="1109">F752</f>
        <v>13643.4</v>
      </c>
      <c r="G751" s="36">
        <f t="shared" si="1109"/>
        <v>0</v>
      </c>
      <c r="H751" s="36">
        <f t="shared" si="1109"/>
        <v>13643.4</v>
      </c>
      <c r="I751" s="36">
        <f t="shared" si="1109"/>
        <v>0</v>
      </c>
      <c r="J751" s="36">
        <f t="shared" si="1109"/>
        <v>0</v>
      </c>
      <c r="K751" s="36">
        <f t="shared" si="1109"/>
        <v>13643.4</v>
      </c>
      <c r="L751" s="36">
        <f t="shared" si="1109"/>
        <v>0</v>
      </c>
      <c r="M751" s="36">
        <f t="shared" si="1109"/>
        <v>0</v>
      </c>
      <c r="N751" s="36">
        <f t="shared" si="1109"/>
        <v>13643.4</v>
      </c>
      <c r="O751" s="36">
        <f t="shared" si="1109"/>
        <v>0</v>
      </c>
      <c r="P751" s="253">
        <f t="shared" si="1109"/>
        <v>13643.4</v>
      </c>
      <c r="Q751" s="36">
        <f t="shared" si="1109"/>
        <v>13643.4</v>
      </c>
      <c r="R751" s="36">
        <f t="shared" si="1109"/>
        <v>0</v>
      </c>
      <c r="S751" s="36">
        <f t="shared" si="1109"/>
        <v>13643.4</v>
      </c>
      <c r="T751" s="36">
        <f t="shared" si="1109"/>
        <v>0</v>
      </c>
      <c r="U751" s="36">
        <f t="shared" si="1109"/>
        <v>13643.4</v>
      </c>
      <c r="V751" s="36">
        <f t="shared" si="1109"/>
        <v>0</v>
      </c>
      <c r="W751" s="36">
        <f t="shared" si="1109"/>
        <v>13643.4</v>
      </c>
      <c r="X751" s="36">
        <f t="shared" si="1109"/>
        <v>13643.4</v>
      </c>
      <c r="Y751" s="36">
        <f t="shared" si="1109"/>
        <v>0</v>
      </c>
      <c r="Z751" s="36">
        <f t="shared" si="1109"/>
        <v>13643.4</v>
      </c>
      <c r="AA751" s="36">
        <f t="shared" si="1109"/>
        <v>0</v>
      </c>
      <c r="AB751" s="36">
        <f t="shared" si="1109"/>
        <v>13643.4</v>
      </c>
      <c r="AC751" s="36">
        <f t="shared" si="1109"/>
        <v>0</v>
      </c>
      <c r="AD751" s="36">
        <f t="shared" si="1109"/>
        <v>13643.4</v>
      </c>
    </row>
    <row r="752" spans="1:30" ht="15.75" outlineLevel="7" x14ac:dyDescent="0.2">
      <c r="A752" s="41" t="s">
        <v>418</v>
      </c>
      <c r="B752" s="41" t="s">
        <v>396</v>
      </c>
      <c r="C752" s="41" t="s">
        <v>234</v>
      </c>
      <c r="D752" s="41" t="s">
        <v>41</v>
      </c>
      <c r="E752" s="42" t="s">
        <v>42</v>
      </c>
      <c r="F752" s="32">
        <v>13643.4</v>
      </c>
      <c r="G752" s="32"/>
      <c r="H752" s="32">
        <f>SUM(F752:G752)</f>
        <v>13643.4</v>
      </c>
      <c r="I752" s="32"/>
      <c r="J752" s="32"/>
      <c r="K752" s="32">
        <f>SUM(H752:J752)</f>
        <v>13643.4</v>
      </c>
      <c r="L752" s="32"/>
      <c r="M752" s="32"/>
      <c r="N752" s="32">
        <f>SUM(K752:M752)</f>
        <v>13643.4</v>
      </c>
      <c r="O752" s="32"/>
      <c r="P752" s="252">
        <f>SUM(N752:O752)</f>
        <v>13643.4</v>
      </c>
      <c r="Q752" s="34">
        <v>13643.4</v>
      </c>
      <c r="R752" s="32"/>
      <c r="S752" s="32">
        <f>SUM(Q752:R752)</f>
        <v>13643.4</v>
      </c>
      <c r="T752" s="32"/>
      <c r="U752" s="32">
        <f>SUM(S752:T752)</f>
        <v>13643.4</v>
      </c>
      <c r="V752" s="32"/>
      <c r="W752" s="32">
        <f>SUM(U752:V752)</f>
        <v>13643.4</v>
      </c>
      <c r="X752" s="34">
        <v>13643.4</v>
      </c>
      <c r="Y752" s="32"/>
      <c r="Z752" s="32">
        <f>SUM(X752:Y752)</f>
        <v>13643.4</v>
      </c>
      <c r="AA752" s="32"/>
      <c r="AB752" s="32">
        <f>SUM(Z752:AA752)</f>
        <v>13643.4</v>
      </c>
      <c r="AC752" s="32"/>
      <c r="AD752" s="32">
        <f>SUM(AB752:AC752)</f>
        <v>13643.4</v>
      </c>
    </row>
    <row r="753" spans="1:30" ht="31.5" outlineLevel="4" x14ac:dyDescent="0.2">
      <c r="A753" s="22" t="s">
        <v>418</v>
      </c>
      <c r="B753" s="22" t="s">
        <v>396</v>
      </c>
      <c r="C753" s="22" t="s">
        <v>215</v>
      </c>
      <c r="D753" s="22"/>
      <c r="E753" s="40" t="s">
        <v>216</v>
      </c>
      <c r="F753" s="36">
        <f>F754+F756+F760</f>
        <v>31403.699999999997</v>
      </c>
      <c r="G753" s="36">
        <f t="shared" ref="G753:AB753" si="1110">G754+G756+G760</f>
        <v>0</v>
      </c>
      <c r="H753" s="36">
        <f t="shared" si="1110"/>
        <v>31403.699999999997</v>
      </c>
      <c r="I753" s="36">
        <f t="shared" si="1110"/>
        <v>0</v>
      </c>
      <c r="J753" s="36">
        <f t="shared" si="1110"/>
        <v>0</v>
      </c>
      <c r="K753" s="36">
        <f t="shared" si="1110"/>
        <v>31403.699999999997</v>
      </c>
      <c r="L753" s="36">
        <f t="shared" si="1110"/>
        <v>0</v>
      </c>
      <c r="M753" s="36">
        <f t="shared" si="1110"/>
        <v>0</v>
      </c>
      <c r="N753" s="36">
        <f t="shared" si="1110"/>
        <v>31403.699999999997</v>
      </c>
      <c r="O753" s="36">
        <f t="shared" ref="O753:P753" si="1111">O754+O756+O760</f>
        <v>0</v>
      </c>
      <c r="P753" s="253">
        <f t="shared" si="1111"/>
        <v>31403.699999999997</v>
      </c>
      <c r="Q753" s="36">
        <f t="shared" si="1110"/>
        <v>31408.6</v>
      </c>
      <c r="R753" s="36">
        <f t="shared" si="1110"/>
        <v>0</v>
      </c>
      <c r="S753" s="36">
        <f t="shared" si="1110"/>
        <v>31408.6</v>
      </c>
      <c r="T753" s="36">
        <f t="shared" si="1110"/>
        <v>0</v>
      </c>
      <c r="U753" s="36">
        <f t="shared" si="1110"/>
        <v>31408.6</v>
      </c>
      <c r="V753" s="36">
        <f t="shared" ref="V753:W753" si="1112">V754+V756+V760</f>
        <v>0</v>
      </c>
      <c r="W753" s="36">
        <f t="shared" si="1112"/>
        <v>31408.6</v>
      </c>
      <c r="X753" s="36">
        <f t="shared" si="1110"/>
        <v>31408.6</v>
      </c>
      <c r="Y753" s="36">
        <f t="shared" si="1110"/>
        <v>0</v>
      </c>
      <c r="Z753" s="36">
        <f t="shared" si="1110"/>
        <v>31408.6</v>
      </c>
      <c r="AA753" s="36">
        <f t="shared" si="1110"/>
        <v>0</v>
      </c>
      <c r="AB753" s="36">
        <f t="shared" si="1110"/>
        <v>31408.6</v>
      </c>
      <c r="AC753" s="36">
        <f t="shared" ref="AC753:AD753" si="1113">AC754+AC756+AC760</f>
        <v>0</v>
      </c>
      <c r="AD753" s="36">
        <f t="shared" si="1113"/>
        <v>31408.6</v>
      </c>
    </row>
    <row r="754" spans="1:30" ht="15.75" outlineLevel="4" x14ac:dyDescent="0.2">
      <c r="A754" s="22" t="s">
        <v>418</v>
      </c>
      <c r="B754" s="22" t="s">
        <v>396</v>
      </c>
      <c r="C754" s="22" t="s">
        <v>226</v>
      </c>
      <c r="D754" s="22"/>
      <c r="E754" s="40" t="s">
        <v>227</v>
      </c>
      <c r="F754" s="36">
        <f>F755</f>
        <v>4455</v>
      </c>
      <c r="G754" s="36">
        <f t="shared" ref="G754:P754" si="1114">G755</f>
        <v>0</v>
      </c>
      <c r="H754" s="36">
        <f t="shared" si="1114"/>
        <v>4455</v>
      </c>
      <c r="I754" s="36">
        <f t="shared" si="1114"/>
        <v>0</v>
      </c>
      <c r="J754" s="36">
        <f t="shared" si="1114"/>
        <v>0</v>
      </c>
      <c r="K754" s="36">
        <f t="shared" si="1114"/>
        <v>4455</v>
      </c>
      <c r="L754" s="36">
        <f t="shared" si="1114"/>
        <v>0</v>
      </c>
      <c r="M754" s="36">
        <f t="shared" si="1114"/>
        <v>0</v>
      </c>
      <c r="N754" s="36">
        <f t="shared" si="1114"/>
        <v>4455</v>
      </c>
      <c r="O754" s="36">
        <f t="shared" si="1114"/>
        <v>0</v>
      </c>
      <c r="P754" s="253">
        <f t="shared" si="1114"/>
        <v>4455</v>
      </c>
      <c r="Q754" s="36">
        <f>Q755</f>
        <v>4455</v>
      </c>
      <c r="R754" s="36">
        <f t="shared" ref="R754:W754" si="1115">R755</f>
        <v>0</v>
      </c>
      <c r="S754" s="36">
        <f t="shared" si="1115"/>
        <v>4455</v>
      </c>
      <c r="T754" s="36">
        <f t="shared" si="1115"/>
        <v>0</v>
      </c>
      <c r="U754" s="36">
        <f t="shared" si="1115"/>
        <v>4455</v>
      </c>
      <c r="V754" s="36">
        <f t="shared" si="1115"/>
        <v>0</v>
      </c>
      <c r="W754" s="36">
        <f t="shared" si="1115"/>
        <v>4455</v>
      </c>
      <c r="X754" s="36">
        <f>X755</f>
        <v>4455</v>
      </c>
      <c r="Y754" s="36">
        <f t="shared" ref="Y754:AD754" si="1116">Y755</f>
        <v>0</v>
      </c>
      <c r="Z754" s="36">
        <f t="shared" si="1116"/>
        <v>4455</v>
      </c>
      <c r="AA754" s="36">
        <f t="shared" si="1116"/>
        <v>0</v>
      </c>
      <c r="AB754" s="36">
        <f t="shared" si="1116"/>
        <v>4455</v>
      </c>
      <c r="AC754" s="36">
        <f t="shared" si="1116"/>
        <v>0</v>
      </c>
      <c r="AD754" s="36">
        <f t="shared" si="1116"/>
        <v>4455</v>
      </c>
    </row>
    <row r="755" spans="1:30" ht="15.75" outlineLevel="4" x14ac:dyDescent="0.2">
      <c r="A755" s="41" t="s">
        <v>418</v>
      </c>
      <c r="B755" s="41" t="s">
        <v>396</v>
      </c>
      <c r="C755" s="41" t="s">
        <v>226</v>
      </c>
      <c r="D755" s="41" t="s">
        <v>41</v>
      </c>
      <c r="E755" s="42" t="s">
        <v>42</v>
      </c>
      <c r="F755" s="32">
        <v>4455</v>
      </c>
      <c r="G755" s="32"/>
      <c r="H755" s="32">
        <f>SUM(F755:G755)</f>
        <v>4455</v>
      </c>
      <c r="I755" s="32"/>
      <c r="J755" s="32"/>
      <c r="K755" s="32">
        <f>SUM(H755:J755)</f>
        <v>4455</v>
      </c>
      <c r="L755" s="32"/>
      <c r="M755" s="32"/>
      <c r="N755" s="32">
        <f>SUM(K755:M755)</f>
        <v>4455</v>
      </c>
      <c r="O755" s="32"/>
      <c r="P755" s="252">
        <f>SUM(N755:O755)</f>
        <v>4455</v>
      </c>
      <c r="Q755" s="34">
        <v>4455</v>
      </c>
      <c r="R755" s="32"/>
      <c r="S755" s="32">
        <f>SUM(Q755:R755)</f>
        <v>4455</v>
      </c>
      <c r="T755" s="32"/>
      <c r="U755" s="32">
        <f>SUM(S755:T755)</f>
        <v>4455</v>
      </c>
      <c r="V755" s="32"/>
      <c r="W755" s="32">
        <f>SUM(U755:V755)</f>
        <v>4455</v>
      </c>
      <c r="X755" s="34">
        <v>4455</v>
      </c>
      <c r="Y755" s="32"/>
      <c r="Z755" s="32">
        <f>SUM(X755:Y755)</f>
        <v>4455</v>
      </c>
      <c r="AA755" s="32"/>
      <c r="AB755" s="32">
        <f>SUM(Z755:AA755)</f>
        <v>4455</v>
      </c>
      <c r="AC755" s="32"/>
      <c r="AD755" s="32">
        <f>SUM(AB755:AC755)</f>
        <v>4455</v>
      </c>
    </row>
    <row r="756" spans="1:30" ht="15.75" outlineLevel="4" x14ac:dyDescent="0.2">
      <c r="A756" s="22" t="s">
        <v>418</v>
      </c>
      <c r="B756" s="22" t="s">
        <v>396</v>
      </c>
      <c r="C756" s="22" t="s">
        <v>538</v>
      </c>
      <c r="D756" s="22"/>
      <c r="E756" s="40" t="s">
        <v>539</v>
      </c>
      <c r="F756" s="36">
        <f>F757+F758+F759</f>
        <v>26692.6</v>
      </c>
      <c r="G756" s="36">
        <f t="shared" ref="G756:AB756" si="1117">G757+G758+G759</f>
        <v>0</v>
      </c>
      <c r="H756" s="36">
        <f t="shared" si="1117"/>
        <v>26692.6</v>
      </c>
      <c r="I756" s="36">
        <f t="shared" si="1117"/>
        <v>0</v>
      </c>
      <c r="J756" s="36">
        <f t="shared" si="1117"/>
        <v>0</v>
      </c>
      <c r="K756" s="36">
        <f t="shared" si="1117"/>
        <v>26692.6</v>
      </c>
      <c r="L756" s="36">
        <f t="shared" si="1117"/>
        <v>0</v>
      </c>
      <c r="M756" s="36">
        <f t="shared" si="1117"/>
        <v>0</v>
      </c>
      <c r="N756" s="36">
        <f t="shared" si="1117"/>
        <v>26692.6</v>
      </c>
      <c r="O756" s="36">
        <f t="shared" ref="O756:P756" si="1118">O757+O758+O759</f>
        <v>0</v>
      </c>
      <c r="P756" s="253">
        <f t="shared" si="1118"/>
        <v>26692.6</v>
      </c>
      <c r="Q756" s="36">
        <f t="shared" si="1117"/>
        <v>26692.6</v>
      </c>
      <c r="R756" s="36">
        <f t="shared" si="1117"/>
        <v>0</v>
      </c>
      <c r="S756" s="36">
        <f t="shared" si="1117"/>
        <v>26692.6</v>
      </c>
      <c r="T756" s="36">
        <f t="shared" si="1117"/>
        <v>0</v>
      </c>
      <c r="U756" s="36">
        <f t="shared" si="1117"/>
        <v>26692.6</v>
      </c>
      <c r="V756" s="36">
        <f t="shared" ref="V756:W756" si="1119">V757+V758+V759</f>
        <v>0</v>
      </c>
      <c r="W756" s="36">
        <f t="shared" si="1119"/>
        <v>26692.6</v>
      </c>
      <c r="X756" s="36">
        <f t="shared" si="1117"/>
        <v>26692.6</v>
      </c>
      <c r="Y756" s="36">
        <f t="shared" si="1117"/>
        <v>0</v>
      </c>
      <c r="Z756" s="36">
        <f t="shared" si="1117"/>
        <v>26692.6</v>
      </c>
      <c r="AA756" s="36">
        <f t="shared" si="1117"/>
        <v>0</v>
      </c>
      <c r="AB756" s="36">
        <f t="shared" si="1117"/>
        <v>26692.6</v>
      </c>
      <c r="AC756" s="36">
        <f t="shared" ref="AC756:AD756" si="1120">AC757+AC758+AC759</f>
        <v>0</v>
      </c>
      <c r="AD756" s="36">
        <f t="shared" si="1120"/>
        <v>26692.6</v>
      </c>
    </row>
    <row r="757" spans="1:30" ht="15.75" outlineLevel="4" x14ac:dyDescent="0.2">
      <c r="A757" s="41" t="s">
        <v>418</v>
      </c>
      <c r="B757" s="41" t="s">
        <v>396</v>
      </c>
      <c r="C757" s="41" t="s">
        <v>538</v>
      </c>
      <c r="D757" s="41" t="s">
        <v>18</v>
      </c>
      <c r="E757" s="42" t="s">
        <v>19</v>
      </c>
      <c r="F757" s="32">
        <v>210.7</v>
      </c>
      <c r="G757" s="32"/>
      <c r="H757" s="32">
        <f t="shared" ref="H757:H759" si="1121">SUM(F757:G757)</f>
        <v>210.7</v>
      </c>
      <c r="I757" s="32"/>
      <c r="J757" s="32"/>
      <c r="K757" s="32">
        <f t="shared" ref="K757:K759" si="1122">SUM(H757:J757)</f>
        <v>210.7</v>
      </c>
      <c r="L757" s="32"/>
      <c r="M757" s="32"/>
      <c r="N757" s="32">
        <f t="shared" ref="N757:N759" si="1123">SUM(K757:M757)</f>
        <v>210.7</v>
      </c>
      <c r="O757" s="32"/>
      <c r="P757" s="252">
        <f>SUM(N757:O757)</f>
        <v>210.7</v>
      </c>
      <c r="Q757" s="32">
        <v>210.7</v>
      </c>
      <c r="R757" s="32"/>
      <c r="S757" s="32">
        <f t="shared" ref="S757:S759" si="1124">SUM(Q757:R757)</f>
        <v>210.7</v>
      </c>
      <c r="T757" s="32"/>
      <c r="U757" s="32">
        <f t="shared" ref="U757:U759" si="1125">SUM(S757:T757)</f>
        <v>210.7</v>
      </c>
      <c r="V757" s="32"/>
      <c r="W757" s="32">
        <f t="shared" ref="W757:W759" si="1126">SUM(U757:V757)</f>
        <v>210.7</v>
      </c>
      <c r="X757" s="32">
        <v>210.7</v>
      </c>
      <c r="Y757" s="32"/>
      <c r="Z757" s="32">
        <f t="shared" ref="Z757:Z759" si="1127">SUM(X757:Y757)</f>
        <v>210.7</v>
      </c>
      <c r="AA757" s="32"/>
      <c r="AB757" s="32">
        <f t="shared" ref="AB757:AB759" si="1128">SUM(Z757:AA757)</f>
        <v>210.7</v>
      </c>
      <c r="AC757" s="32"/>
      <c r="AD757" s="32">
        <f t="shared" ref="AD757:AD759" si="1129">SUM(AB757:AC757)</f>
        <v>210.7</v>
      </c>
    </row>
    <row r="758" spans="1:30" ht="15.75" outlineLevel="4" x14ac:dyDescent="0.2">
      <c r="A758" s="41" t="s">
        <v>418</v>
      </c>
      <c r="B758" s="41" t="s">
        <v>396</v>
      </c>
      <c r="C758" s="41" t="s">
        <v>538</v>
      </c>
      <c r="D758" s="41" t="s">
        <v>41</v>
      </c>
      <c r="E758" s="42" t="s">
        <v>42</v>
      </c>
      <c r="F758" s="32">
        <v>7903.1</v>
      </c>
      <c r="G758" s="32"/>
      <c r="H758" s="32">
        <f t="shared" si="1121"/>
        <v>7903.1</v>
      </c>
      <c r="I758" s="32"/>
      <c r="J758" s="32"/>
      <c r="K758" s="32">
        <f t="shared" si="1122"/>
        <v>7903.1</v>
      </c>
      <c r="L758" s="32"/>
      <c r="M758" s="32"/>
      <c r="N758" s="32">
        <f t="shared" si="1123"/>
        <v>7903.1</v>
      </c>
      <c r="O758" s="32"/>
      <c r="P758" s="252">
        <f>SUM(N758:O758)</f>
        <v>7903.1</v>
      </c>
      <c r="Q758" s="32">
        <v>7903.1</v>
      </c>
      <c r="R758" s="32"/>
      <c r="S758" s="32">
        <f t="shared" si="1124"/>
        <v>7903.1</v>
      </c>
      <c r="T758" s="32"/>
      <c r="U758" s="32">
        <f t="shared" si="1125"/>
        <v>7903.1</v>
      </c>
      <c r="V758" s="32"/>
      <c r="W758" s="32">
        <f t="shared" si="1126"/>
        <v>7903.1</v>
      </c>
      <c r="X758" s="32">
        <v>7903.1</v>
      </c>
      <c r="Y758" s="32"/>
      <c r="Z758" s="32">
        <f t="shared" si="1127"/>
        <v>7903.1</v>
      </c>
      <c r="AA758" s="32"/>
      <c r="AB758" s="32">
        <f t="shared" si="1128"/>
        <v>7903.1</v>
      </c>
      <c r="AC758" s="32"/>
      <c r="AD758" s="32">
        <f t="shared" si="1129"/>
        <v>7903.1</v>
      </c>
    </row>
    <row r="759" spans="1:30" ht="15.75" outlineLevel="4" x14ac:dyDescent="0.2">
      <c r="A759" s="41" t="s">
        <v>418</v>
      </c>
      <c r="B759" s="41" t="s">
        <v>396</v>
      </c>
      <c r="C759" s="41" t="s">
        <v>538</v>
      </c>
      <c r="D759" s="41" t="s">
        <v>14</v>
      </c>
      <c r="E759" s="42" t="s">
        <v>15</v>
      </c>
      <c r="F759" s="32">
        <v>18578.8</v>
      </c>
      <c r="G759" s="32"/>
      <c r="H759" s="32">
        <f t="shared" si="1121"/>
        <v>18578.8</v>
      </c>
      <c r="I759" s="32"/>
      <c r="J759" s="32"/>
      <c r="K759" s="32">
        <f t="shared" si="1122"/>
        <v>18578.8</v>
      </c>
      <c r="L759" s="32"/>
      <c r="M759" s="32"/>
      <c r="N759" s="32">
        <f t="shared" si="1123"/>
        <v>18578.8</v>
      </c>
      <c r="O759" s="32"/>
      <c r="P759" s="252">
        <f>SUM(N759:O759)</f>
        <v>18578.8</v>
      </c>
      <c r="Q759" s="32">
        <v>18578.8</v>
      </c>
      <c r="R759" s="32"/>
      <c r="S759" s="32">
        <f t="shared" si="1124"/>
        <v>18578.8</v>
      </c>
      <c r="T759" s="32"/>
      <c r="U759" s="32">
        <f t="shared" si="1125"/>
        <v>18578.8</v>
      </c>
      <c r="V759" s="32"/>
      <c r="W759" s="32">
        <f t="shared" si="1126"/>
        <v>18578.8</v>
      </c>
      <c r="X759" s="32">
        <v>18578.8</v>
      </c>
      <c r="Y759" s="32"/>
      <c r="Z759" s="32">
        <f t="shared" si="1127"/>
        <v>18578.8</v>
      </c>
      <c r="AA759" s="32"/>
      <c r="AB759" s="32">
        <f t="shared" si="1128"/>
        <v>18578.8</v>
      </c>
      <c r="AC759" s="32"/>
      <c r="AD759" s="32">
        <f t="shared" si="1129"/>
        <v>18578.8</v>
      </c>
    </row>
    <row r="760" spans="1:30" ht="15.75" outlineLevel="4" x14ac:dyDescent="0.2">
      <c r="A760" s="22" t="s">
        <v>418</v>
      </c>
      <c r="B760" s="22" t="s">
        <v>396</v>
      </c>
      <c r="C760" s="22" t="s">
        <v>527</v>
      </c>
      <c r="D760" s="22"/>
      <c r="E760" s="40" t="s">
        <v>528</v>
      </c>
      <c r="F760" s="36">
        <f>F761+F762</f>
        <v>256.10000000000002</v>
      </c>
      <c r="G760" s="36">
        <f t="shared" ref="G760:AB760" si="1130">G761+G762</f>
        <v>0</v>
      </c>
      <c r="H760" s="36">
        <f t="shared" si="1130"/>
        <v>256.10000000000002</v>
      </c>
      <c r="I760" s="36">
        <f t="shared" si="1130"/>
        <v>0</v>
      </c>
      <c r="J760" s="36">
        <f t="shared" si="1130"/>
        <v>0</v>
      </c>
      <c r="K760" s="36">
        <f t="shared" si="1130"/>
        <v>256.10000000000002</v>
      </c>
      <c r="L760" s="36">
        <f t="shared" si="1130"/>
        <v>0</v>
      </c>
      <c r="M760" s="36">
        <f t="shared" si="1130"/>
        <v>0</v>
      </c>
      <c r="N760" s="36">
        <f t="shared" si="1130"/>
        <v>256.10000000000002</v>
      </c>
      <c r="O760" s="36">
        <f t="shared" ref="O760:P760" si="1131">O761+O762</f>
        <v>0</v>
      </c>
      <c r="P760" s="253">
        <f t="shared" si="1131"/>
        <v>256.10000000000002</v>
      </c>
      <c r="Q760" s="36">
        <f t="shared" si="1130"/>
        <v>261</v>
      </c>
      <c r="R760" s="36">
        <f t="shared" si="1130"/>
        <v>0</v>
      </c>
      <c r="S760" s="36">
        <f t="shared" si="1130"/>
        <v>261</v>
      </c>
      <c r="T760" s="36">
        <f t="shared" si="1130"/>
        <v>0</v>
      </c>
      <c r="U760" s="36">
        <f t="shared" si="1130"/>
        <v>261</v>
      </c>
      <c r="V760" s="36">
        <f t="shared" ref="V760:W760" si="1132">V761+V762</f>
        <v>0</v>
      </c>
      <c r="W760" s="36">
        <f t="shared" si="1132"/>
        <v>261</v>
      </c>
      <c r="X760" s="36">
        <f t="shared" si="1130"/>
        <v>261</v>
      </c>
      <c r="Y760" s="36">
        <f t="shared" si="1130"/>
        <v>0</v>
      </c>
      <c r="Z760" s="36">
        <f t="shared" si="1130"/>
        <v>261</v>
      </c>
      <c r="AA760" s="36">
        <f t="shared" si="1130"/>
        <v>0</v>
      </c>
      <c r="AB760" s="36">
        <f t="shared" si="1130"/>
        <v>261</v>
      </c>
      <c r="AC760" s="36">
        <f t="shared" ref="AC760:AD760" si="1133">AC761+AC762</f>
        <v>0</v>
      </c>
      <c r="AD760" s="36">
        <f t="shared" si="1133"/>
        <v>261</v>
      </c>
    </row>
    <row r="761" spans="1:30" ht="31.5" outlineLevel="4" x14ac:dyDescent="0.2">
      <c r="A761" s="41" t="s">
        <v>418</v>
      </c>
      <c r="B761" s="41" t="s">
        <v>396</v>
      </c>
      <c r="C761" s="41" t="s">
        <v>527</v>
      </c>
      <c r="D761" s="41" t="s">
        <v>3</v>
      </c>
      <c r="E761" s="42" t="s">
        <v>4</v>
      </c>
      <c r="F761" s="47">
        <v>248.4</v>
      </c>
      <c r="G761" s="32"/>
      <c r="H761" s="32">
        <f t="shared" ref="H761:H762" si="1134">SUM(F761:G761)</f>
        <v>248.4</v>
      </c>
      <c r="I761" s="32"/>
      <c r="J761" s="32"/>
      <c r="K761" s="32">
        <f t="shared" ref="K761:K762" si="1135">SUM(H761:J761)</f>
        <v>248.4</v>
      </c>
      <c r="L761" s="32"/>
      <c r="M761" s="32"/>
      <c r="N761" s="32">
        <f t="shared" ref="N761:N762" si="1136">SUM(K761:M761)</f>
        <v>248.4</v>
      </c>
      <c r="O761" s="32"/>
      <c r="P761" s="252">
        <f>SUM(N761:O761)</f>
        <v>248.4</v>
      </c>
      <c r="Q761" s="47">
        <v>253.4</v>
      </c>
      <c r="R761" s="32"/>
      <c r="S761" s="32">
        <f t="shared" ref="S761:S762" si="1137">SUM(Q761:R761)</f>
        <v>253.4</v>
      </c>
      <c r="T761" s="32"/>
      <c r="U761" s="32">
        <f t="shared" ref="U761:U762" si="1138">SUM(S761:T761)</f>
        <v>253.4</v>
      </c>
      <c r="V761" s="32"/>
      <c r="W761" s="32">
        <f t="shared" ref="W761:W762" si="1139">SUM(U761:V761)</f>
        <v>253.4</v>
      </c>
      <c r="X761" s="47">
        <v>253.4</v>
      </c>
      <c r="Y761" s="32"/>
      <c r="Z761" s="32">
        <f t="shared" ref="Z761:Z762" si="1140">SUM(X761:Y761)</f>
        <v>253.4</v>
      </c>
      <c r="AA761" s="32"/>
      <c r="AB761" s="32">
        <f t="shared" ref="AB761:AB762" si="1141">SUM(Z761:AA761)</f>
        <v>253.4</v>
      </c>
      <c r="AC761" s="32"/>
      <c r="AD761" s="32">
        <f t="shared" ref="AD761:AD762" si="1142">SUM(AB761:AC761)</f>
        <v>253.4</v>
      </c>
    </row>
    <row r="762" spans="1:30" ht="15.75" outlineLevel="4" x14ac:dyDescent="0.2">
      <c r="A762" s="41" t="s">
        <v>418</v>
      </c>
      <c r="B762" s="41" t="s">
        <v>396</v>
      </c>
      <c r="C762" s="41" t="s">
        <v>527</v>
      </c>
      <c r="D762" s="41" t="s">
        <v>6</v>
      </c>
      <c r="E762" s="42" t="s">
        <v>7</v>
      </c>
      <c r="F762" s="47">
        <v>7.7</v>
      </c>
      <c r="G762" s="32"/>
      <c r="H762" s="32">
        <f t="shared" si="1134"/>
        <v>7.7</v>
      </c>
      <c r="I762" s="32"/>
      <c r="J762" s="32"/>
      <c r="K762" s="32">
        <f t="shared" si="1135"/>
        <v>7.7</v>
      </c>
      <c r="L762" s="32"/>
      <c r="M762" s="32"/>
      <c r="N762" s="32">
        <f t="shared" si="1136"/>
        <v>7.7</v>
      </c>
      <c r="O762" s="32"/>
      <c r="P762" s="252">
        <f>SUM(N762:O762)</f>
        <v>7.7</v>
      </c>
      <c r="Q762" s="47">
        <v>7.6</v>
      </c>
      <c r="R762" s="32"/>
      <c r="S762" s="32">
        <f t="shared" si="1137"/>
        <v>7.6</v>
      </c>
      <c r="T762" s="32"/>
      <c r="U762" s="32">
        <f t="shared" si="1138"/>
        <v>7.6</v>
      </c>
      <c r="V762" s="32"/>
      <c r="W762" s="32">
        <f t="shared" si="1139"/>
        <v>7.6</v>
      </c>
      <c r="X762" s="47">
        <v>7.6</v>
      </c>
      <c r="Y762" s="32"/>
      <c r="Z762" s="32">
        <f t="shared" si="1140"/>
        <v>7.6</v>
      </c>
      <c r="AA762" s="32"/>
      <c r="AB762" s="32">
        <f t="shared" si="1141"/>
        <v>7.6</v>
      </c>
      <c r="AC762" s="32"/>
      <c r="AD762" s="32">
        <f t="shared" si="1142"/>
        <v>7.6</v>
      </c>
    </row>
    <row r="763" spans="1:30" ht="31.5" outlineLevel="2" x14ac:dyDescent="0.2">
      <c r="A763" s="22" t="s">
        <v>418</v>
      </c>
      <c r="B763" s="22" t="s">
        <v>396</v>
      </c>
      <c r="C763" s="22" t="s">
        <v>31</v>
      </c>
      <c r="D763" s="22"/>
      <c r="E763" s="40" t="s">
        <v>641</v>
      </c>
      <c r="F763" s="36">
        <f t="shared" ref="F763:AD763" si="1143">F764</f>
        <v>482.1</v>
      </c>
      <c r="G763" s="36">
        <f t="shared" si="1143"/>
        <v>0</v>
      </c>
      <c r="H763" s="36">
        <f t="shared" si="1143"/>
        <v>482.1</v>
      </c>
      <c r="I763" s="36">
        <f t="shared" si="1143"/>
        <v>0</v>
      </c>
      <c r="J763" s="36">
        <f t="shared" si="1143"/>
        <v>0</v>
      </c>
      <c r="K763" s="36">
        <f t="shared" si="1143"/>
        <v>482.1</v>
      </c>
      <c r="L763" s="36">
        <f t="shared" si="1143"/>
        <v>0</v>
      </c>
      <c r="M763" s="36">
        <f t="shared" si="1143"/>
        <v>0</v>
      </c>
      <c r="N763" s="36">
        <f t="shared" si="1143"/>
        <v>482.1</v>
      </c>
      <c r="O763" s="36">
        <f t="shared" si="1143"/>
        <v>0</v>
      </c>
      <c r="P763" s="253">
        <f t="shared" si="1143"/>
        <v>482.1</v>
      </c>
      <c r="Q763" s="36">
        <f t="shared" si="1143"/>
        <v>482.1</v>
      </c>
      <c r="R763" s="36">
        <f t="shared" si="1143"/>
        <v>0</v>
      </c>
      <c r="S763" s="36">
        <f t="shared" si="1143"/>
        <v>482.1</v>
      </c>
      <c r="T763" s="36">
        <f t="shared" si="1143"/>
        <v>0</v>
      </c>
      <c r="U763" s="36">
        <f t="shared" si="1143"/>
        <v>482.1</v>
      </c>
      <c r="V763" s="36">
        <f t="shared" si="1143"/>
        <v>0</v>
      </c>
      <c r="W763" s="36">
        <f t="shared" si="1143"/>
        <v>482.1</v>
      </c>
      <c r="X763" s="36">
        <f t="shared" si="1143"/>
        <v>482.1</v>
      </c>
      <c r="Y763" s="36">
        <f t="shared" si="1143"/>
        <v>0</v>
      </c>
      <c r="Z763" s="36">
        <f t="shared" si="1143"/>
        <v>482.1</v>
      </c>
      <c r="AA763" s="36">
        <f t="shared" si="1143"/>
        <v>0</v>
      </c>
      <c r="AB763" s="36">
        <f t="shared" si="1143"/>
        <v>482.1</v>
      </c>
      <c r="AC763" s="36">
        <f t="shared" si="1143"/>
        <v>0</v>
      </c>
      <c r="AD763" s="36">
        <f t="shared" si="1143"/>
        <v>482.1</v>
      </c>
    </row>
    <row r="764" spans="1:30" ht="15.75" outlineLevel="3" x14ac:dyDescent="0.2">
      <c r="A764" s="22" t="s">
        <v>418</v>
      </c>
      <c r="B764" s="22" t="s">
        <v>396</v>
      </c>
      <c r="C764" s="22" t="s">
        <v>32</v>
      </c>
      <c r="D764" s="22"/>
      <c r="E764" s="40" t="s">
        <v>642</v>
      </c>
      <c r="F764" s="36">
        <f>F765+F769</f>
        <v>482.1</v>
      </c>
      <c r="G764" s="36">
        <f t="shared" ref="G764:N764" si="1144">G765+G769</f>
        <v>0</v>
      </c>
      <c r="H764" s="36">
        <f t="shared" si="1144"/>
        <v>482.1</v>
      </c>
      <c r="I764" s="36">
        <f t="shared" si="1144"/>
        <v>0</v>
      </c>
      <c r="J764" s="36">
        <f t="shared" si="1144"/>
        <v>0</v>
      </c>
      <c r="K764" s="36">
        <f t="shared" si="1144"/>
        <v>482.1</v>
      </c>
      <c r="L764" s="36">
        <f t="shared" si="1144"/>
        <v>0</v>
      </c>
      <c r="M764" s="36">
        <f t="shared" si="1144"/>
        <v>0</v>
      </c>
      <c r="N764" s="36">
        <f t="shared" si="1144"/>
        <v>482.1</v>
      </c>
      <c r="O764" s="36">
        <f t="shared" ref="O764:P764" si="1145">O765+O769</f>
        <v>0</v>
      </c>
      <c r="P764" s="253">
        <f t="shared" si="1145"/>
        <v>482.1</v>
      </c>
      <c r="Q764" s="36">
        <f>Q765+Q769</f>
        <v>482.1</v>
      </c>
      <c r="R764" s="36">
        <f t="shared" ref="R764:U764" si="1146">R765+R769</f>
        <v>0</v>
      </c>
      <c r="S764" s="36">
        <f t="shared" si="1146"/>
        <v>482.1</v>
      </c>
      <c r="T764" s="36">
        <f t="shared" si="1146"/>
        <v>0</v>
      </c>
      <c r="U764" s="36">
        <f t="shared" si="1146"/>
        <v>482.1</v>
      </c>
      <c r="V764" s="36">
        <f t="shared" ref="V764:W764" si="1147">V765+V769</f>
        <v>0</v>
      </c>
      <c r="W764" s="36">
        <f t="shared" si="1147"/>
        <v>482.1</v>
      </c>
      <c r="X764" s="36">
        <f>X765+X769</f>
        <v>482.1</v>
      </c>
      <c r="Y764" s="36">
        <f t="shared" ref="Y764:AB764" si="1148">Y765+Y769</f>
        <v>0</v>
      </c>
      <c r="Z764" s="36">
        <f t="shared" si="1148"/>
        <v>482.1</v>
      </c>
      <c r="AA764" s="36">
        <f t="shared" si="1148"/>
        <v>0</v>
      </c>
      <c r="AB764" s="36">
        <f t="shared" si="1148"/>
        <v>482.1</v>
      </c>
      <c r="AC764" s="36">
        <f t="shared" ref="AC764:AD764" si="1149">AC765+AC769</f>
        <v>0</v>
      </c>
      <c r="AD764" s="36">
        <f t="shared" si="1149"/>
        <v>482.1</v>
      </c>
    </row>
    <row r="765" spans="1:30" ht="15.75" outlineLevel="4" x14ac:dyDescent="0.2">
      <c r="A765" s="22" t="s">
        <v>418</v>
      </c>
      <c r="B765" s="22" t="s">
        <v>396</v>
      </c>
      <c r="C765" s="22" t="s">
        <v>78</v>
      </c>
      <c r="D765" s="22"/>
      <c r="E765" s="40" t="s">
        <v>79</v>
      </c>
      <c r="F765" s="36">
        <f>F766</f>
        <v>455.1</v>
      </c>
      <c r="G765" s="36">
        <f t="shared" ref="G765:P765" si="1150">G766</f>
        <v>0</v>
      </c>
      <c r="H765" s="36">
        <f t="shared" si="1150"/>
        <v>455.1</v>
      </c>
      <c r="I765" s="36">
        <f t="shared" si="1150"/>
        <v>0</v>
      </c>
      <c r="J765" s="36">
        <f t="shared" si="1150"/>
        <v>0</v>
      </c>
      <c r="K765" s="36">
        <f t="shared" si="1150"/>
        <v>455.1</v>
      </c>
      <c r="L765" s="36">
        <f t="shared" si="1150"/>
        <v>0</v>
      </c>
      <c r="M765" s="36">
        <f t="shared" si="1150"/>
        <v>0</v>
      </c>
      <c r="N765" s="36">
        <f t="shared" si="1150"/>
        <v>455.1</v>
      </c>
      <c r="O765" s="36">
        <f t="shared" si="1150"/>
        <v>0</v>
      </c>
      <c r="P765" s="253">
        <f t="shared" si="1150"/>
        <v>455.1</v>
      </c>
      <c r="Q765" s="36">
        <f>Q766</f>
        <v>455.1</v>
      </c>
      <c r="R765" s="36">
        <f t="shared" ref="R765:W765" si="1151">R766</f>
        <v>0</v>
      </c>
      <c r="S765" s="36">
        <f t="shared" si="1151"/>
        <v>455.1</v>
      </c>
      <c r="T765" s="36">
        <f t="shared" si="1151"/>
        <v>0</v>
      </c>
      <c r="U765" s="36">
        <f t="shared" si="1151"/>
        <v>455.1</v>
      </c>
      <c r="V765" s="36">
        <f t="shared" si="1151"/>
        <v>0</v>
      </c>
      <c r="W765" s="36">
        <f t="shared" si="1151"/>
        <v>455.1</v>
      </c>
      <c r="X765" s="36">
        <f>X766</f>
        <v>455.1</v>
      </c>
      <c r="Y765" s="36">
        <f t="shared" ref="Y765:AD765" si="1152">Y766</f>
        <v>0</v>
      </c>
      <c r="Z765" s="36">
        <f t="shared" si="1152"/>
        <v>455.1</v>
      </c>
      <c r="AA765" s="36">
        <f t="shared" si="1152"/>
        <v>0</v>
      </c>
      <c r="AB765" s="36">
        <f t="shared" si="1152"/>
        <v>455.1</v>
      </c>
      <c r="AC765" s="36">
        <f t="shared" si="1152"/>
        <v>0</v>
      </c>
      <c r="AD765" s="36">
        <f t="shared" si="1152"/>
        <v>455.1</v>
      </c>
    </row>
    <row r="766" spans="1:30" ht="15.75" outlineLevel="5" x14ac:dyDescent="0.2">
      <c r="A766" s="22" t="s">
        <v>418</v>
      </c>
      <c r="B766" s="22" t="s">
        <v>396</v>
      </c>
      <c r="C766" s="22" t="s">
        <v>235</v>
      </c>
      <c r="D766" s="22"/>
      <c r="E766" s="40" t="s">
        <v>236</v>
      </c>
      <c r="F766" s="36">
        <f t="shared" ref="F766:AB766" si="1153">F767+F768</f>
        <v>455.1</v>
      </c>
      <c r="G766" s="36">
        <f t="shared" si="1153"/>
        <v>0</v>
      </c>
      <c r="H766" s="36">
        <f t="shared" si="1153"/>
        <v>455.1</v>
      </c>
      <c r="I766" s="36">
        <f t="shared" si="1153"/>
        <v>0</v>
      </c>
      <c r="J766" s="36">
        <f t="shared" si="1153"/>
        <v>0</v>
      </c>
      <c r="K766" s="36">
        <f t="shared" si="1153"/>
        <v>455.1</v>
      </c>
      <c r="L766" s="36">
        <f t="shared" si="1153"/>
        <v>0</v>
      </c>
      <c r="M766" s="36">
        <f t="shared" si="1153"/>
        <v>0</v>
      </c>
      <c r="N766" s="36">
        <f t="shared" si="1153"/>
        <v>455.1</v>
      </c>
      <c r="O766" s="36">
        <f t="shared" ref="O766:P766" si="1154">O767+O768</f>
        <v>0</v>
      </c>
      <c r="P766" s="253">
        <f t="shared" si="1154"/>
        <v>455.1</v>
      </c>
      <c r="Q766" s="36">
        <f t="shared" si="1153"/>
        <v>455.1</v>
      </c>
      <c r="R766" s="36">
        <f t="shared" si="1153"/>
        <v>0</v>
      </c>
      <c r="S766" s="36">
        <f t="shared" si="1153"/>
        <v>455.1</v>
      </c>
      <c r="T766" s="36">
        <f t="shared" si="1153"/>
        <v>0</v>
      </c>
      <c r="U766" s="36">
        <f t="shared" si="1153"/>
        <v>455.1</v>
      </c>
      <c r="V766" s="36">
        <f t="shared" ref="V766:W766" si="1155">V767+V768</f>
        <v>0</v>
      </c>
      <c r="W766" s="36">
        <f t="shared" si="1155"/>
        <v>455.1</v>
      </c>
      <c r="X766" s="36">
        <f t="shared" si="1153"/>
        <v>455.1</v>
      </c>
      <c r="Y766" s="36">
        <f t="shared" si="1153"/>
        <v>0</v>
      </c>
      <c r="Z766" s="36">
        <f t="shared" si="1153"/>
        <v>455.1</v>
      </c>
      <c r="AA766" s="36">
        <f t="shared" si="1153"/>
        <v>0</v>
      </c>
      <c r="AB766" s="36">
        <f t="shared" si="1153"/>
        <v>455.1</v>
      </c>
      <c r="AC766" s="36">
        <f t="shared" ref="AC766:AD766" si="1156">AC767+AC768</f>
        <v>0</v>
      </c>
      <c r="AD766" s="36">
        <f t="shared" si="1156"/>
        <v>455.1</v>
      </c>
    </row>
    <row r="767" spans="1:30" ht="15.75" outlineLevel="7" x14ac:dyDescent="0.2">
      <c r="A767" s="41" t="s">
        <v>418</v>
      </c>
      <c r="B767" s="41" t="s">
        <v>396</v>
      </c>
      <c r="C767" s="41" t="s">
        <v>235</v>
      </c>
      <c r="D767" s="41" t="s">
        <v>6</v>
      </c>
      <c r="E767" s="42" t="s">
        <v>7</v>
      </c>
      <c r="F767" s="32">
        <v>393.6</v>
      </c>
      <c r="G767" s="32"/>
      <c r="H767" s="32">
        <f t="shared" ref="H767:H768" si="1157">SUM(F767:G767)</f>
        <v>393.6</v>
      </c>
      <c r="I767" s="32"/>
      <c r="J767" s="32"/>
      <c r="K767" s="32">
        <f t="shared" ref="K767:K768" si="1158">SUM(H767:J767)</f>
        <v>393.6</v>
      </c>
      <c r="L767" s="32"/>
      <c r="M767" s="32"/>
      <c r="N767" s="32">
        <f t="shared" ref="N767:N768" si="1159">SUM(K767:M767)</f>
        <v>393.6</v>
      </c>
      <c r="O767" s="32"/>
      <c r="P767" s="252">
        <f>SUM(N767:O767)</f>
        <v>393.6</v>
      </c>
      <c r="Q767" s="34">
        <v>393.6</v>
      </c>
      <c r="R767" s="32"/>
      <c r="S767" s="32">
        <f t="shared" ref="S767:S768" si="1160">SUM(Q767:R767)</f>
        <v>393.6</v>
      </c>
      <c r="T767" s="32"/>
      <c r="U767" s="32">
        <f t="shared" ref="U767:U768" si="1161">SUM(S767:T767)</f>
        <v>393.6</v>
      </c>
      <c r="V767" s="32"/>
      <c r="W767" s="32">
        <f t="shared" ref="W767:W768" si="1162">SUM(U767:V767)</f>
        <v>393.6</v>
      </c>
      <c r="X767" s="34">
        <v>393.6</v>
      </c>
      <c r="Y767" s="32"/>
      <c r="Z767" s="32">
        <f t="shared" ref="Z767:Z768" si="1163">SUM(X767:Y767)</f>
        <v>393.6</v>
      </c>
      <c r="AA767" s="32"/>
      <c r="AB767" s="32">
        <f t="shared" ref="AB767:AB768" si="1164">SUM(Z767:AA767)</f>
        <v>393.6</v>
      </c>
      <c r="AC767" s="32"/>
      <c r="AD767" s="32">
        <f t="shared" ref="AD767:AD768" si="1165">SUM(AB767:AC767)</f>
        <v>393.6</v>
      </c>
    </row>
    <row r="768" spans="1:30" ht="15.75" outlineLevel="7" x14ac:dyDescent="0.2">
      <c r="A768" s="41" t="s">
        <v>418</v>
      </c>
      <c r="B768" s="41" t="s">
        <v>396</v>
      </c>
      <c r="C768" s="41" t="s">
        <v>235</v>
      </c>
      <c r="D768" s="41" t="s">
        <v>41</v>
      </c>
      <c r="E768" s="42" t="s">
        <v>42</v>
      </c>
      <c r="F768" s="32">
        <v>61.5</v>
      </c>
      <c r="G768" s="32"/>
      <c r="H768" s="32">
        <f t="shared" si="1157"/>
        <v>61.5</v>
      </c>
      <c r="I768" s="32"/>
      <c r="J768" s="32"/>
      <c r="K768" s="32">
        <f t="shared" si="1158"/>
        <v>61.5</v>
      </c>
      <c r="L768" s="32"/>
      <c r="M768" s="32"/>
      <c r="N768" s="32">
        <f t="shared" si="1159"/>
        <v>61.5</v>
      </c>
      <c r="O768" s="32"/>
      <c r="P768" s="252">
        <f>SUM(N768:O768)</f>
        <v>61.5</v>
      </c>
      <c r="Q768" s="34">
        <v>61.5</v>
      </c>
      <c r="R768" s="32"/>
      <c r="S768" s="32">
        <f t="shared" si="1160"/>
        <v>61.5</v>
      </c>
      <c r="T768" s="32"/>
      <c r="U768" s="32">
        <f t="shared" si="1161"/>
        <v>61.5</v>
      </c>
      <c r="V768" s="32"/>
      <c r="W768" s="32">
        <f t="shared" si="1162"/>
        <v>61.5</v>
      </c>
      <c r="X768" s="34">
        <v>61.5</v>
      </c>
      <c r="Y768" s="32"/>
      <c r="Z768" s="32">
        <f t="shared" si="1163"/>
        <v>61.5</v>
      </c>
      <c r="AA768" s="32"/>
      <c r="AB768" s="32">
        <f t="shared" si="1164"/>
        <v>61.5</v>
      </c>
      <c r="AC768" s="32"/>
      <c r="AD768" s="32">
        <f t="shared" si="1165"/>
        <v>61.5</v>
      </c>
    </row>
    <row r="769" spans="1:30" ht="31.5" outlineLevel="4" x14ac:dyDescent="0.2">
      <c r="A769" s="22" t="s">
        <v>418</v>
      </c>
      <c r="B769" s="22" t="s">
        <v>396</v>
      </c>
      <c r="C769" s="22" t="s">
        <v>237</v>
      </c>
      <c r="D769" s="22"/>
      <c r="E769" s="40" t="s">
        <v>238</v>
      </c>
      <c r="F769" s="36">
        <f t="shared" ref="F769:AD769" si="1166">F770</f>
        <v>27</v>
      </c>
      <c r="G769" s="36">
        <f t="shared" si="1166"/>
        <v>0</v>
      </c>
      <c r="H769" s="36">
        <f t="shared" si="1166"/>
        <v>27</v>
      </c>
      <c r="I769" s="36">
        <f t="shared" si="1166"/>
        <v>0</v>
      </c>
      <c r="J769" s="36">
        <f t="shared" si="1166"/>
        <v>0</v>
      </c>
      <c r="K769" s="36">
        <f t="shared" si="1166"/>
        <v>27</v>
      </c>
      <c r="L769" s="36">
        <f t="shared" si="1166"/>
        <v>0</v>
      </c>
      <c r="M769" s="36">
        <f t="shared" si="1166"/>
        <v>0</v>
      </c>
      <c r="N769" s="36">
        <f t="shared" si="1166"/>
        <v>27</v>
      </c>
      <c r="O769" s="36">
        <f t="shared" si="1166"/>
        <v>0</v>
      </c>
      <c r="P769" s="253">
        <f t="shared" si="1166"/>
        <v>27</v>
      </c>
      <c r="Q769" s="36">
        <f t="shared" si="1166"/>
        <v>27</v>
      </c>
      <c r="R769" s="36">
        <f t="shared" si="1166"/>
        <v>0</v>
      </c>
      <c r="S769" s="36">
        <f t="shared" si="1166"/>
        <v>27</v>
      </c>
      <c r="T769" s="36">
        <f t="shared" si="1166"/>
        <v>0</v>
      </c>
      <c r="U769" s="36">
        <f t="shared" si="1166"/>
        <v>27</v>
      </c>
      <c r="V769" s="36">
        <f t="shared" si="1166"/>
        <v>0</v>
      </c>
      <c r="W769" s="36">
        <f t="shared" si="1166"/>
        <v>27</v>
      </c>
      <c r="X769" s="36">
        <f t="shared" si="1166"/>
        <v>27</v>
      </c>
      <c r="Y769" s="36">
        <f t="shared" si="1166"/>
        <v>0</v>
      </c>
      <c r="Z769" s="36">
        <f t="shared" si="1166"/>
        <v>27</v>
      </c>
      <c r="AA769" s="36">
        <f t="shared" si="1166"/>
        <v>0</v>
      </c>
      <c r="AB769" s="36">
        <f t="shared" si="1166"/>
        <v>27</v>
      </c>
      <c r="AC769" s="36">
        <f t="shared" si="1166"/>
        <v>0</v>
      </c>
      <c r="AD769" s="36">
        <f t="shared" si="1166"/>
        <v>27</v>
      </c>
    </row>
    <row r="770" spans="1:30" ht="31.5" outlineLevel="5" x14ac:dyDescent="0.2">
      <c r="A770" s="22" t="s">
        <v>418</v>
      </c>
      <c r="B770" s="22" t="s">
        <v>396</v>
      </c>
      <c r="C770" s="22" t="s">
        <v>239</v>
      </c>
      <c r="D770" s="22"/>
      <c r="E770" s="40" t="s">
        <v>240</v>
      </c>
      <c r="F770" s="36">
        <f t="shared" ref="F770:AB770" si="1167">F771+F772</f>
        <v>27</v>
      </c>
      <c r="G770" s="36">
        <f t="shared" si="1167"/>
        <v>0</v>
      </c>
      <c r="H770" s="36">
        <f t="shared" si="1167"/>
        <v>27</v>
      </c>
      <c r="I770" s="36">
        <f t="shared" si="1167"/>
        <v>0</v>
      </c>
      <c r="J770" s="36">
        <f t="shared" si="1167"/>
        <v>0</v>
      </c>
      <c r="K770" s="36">
        <f t="shared" si="1167"/>
        <v>27</v>
      </c>
      <c r="L770" s="36">
        <f t="shared" si="1167"/>
        <v>0</v>
      </c>
      <c r="M770" s="36">
        <f t="shared" si="1167"/>
        <v>0</v>
      </c>
      <c r="N770" s="36">
        <f t="shared" si="1167"/>
        <v>27</v>
      </c>
      <c r="O770" s="36">
        <f t="shared" ref="O770:P770" si="1168">O771+O772</f>
        <v>0</v>
      </c>
      <c r="P770" s="253">
        <f t="shared" si="1168"/>
        <v>27</v>
      </c>
      <c r="Q770" s="36">
        <f t="shared" si="1167"/>
        <v>27</v>
      </c>
      <c r="R770" s="36">
        <f t="shared" si="1167"/>
        <v>0</v>
      </c>
      <c r="S770" s="36">
        <f t="shared" si="1167"/>
        <v>27</v>
      </c>
      <c r="T770" s="36">
        <f t="shared" si="1167"/>
        <v>0</v>
      </c>
      <c r="U770" s="36">
        <f t="shared" si="1167"/>
        <v>27</v>
      </c>
      <c r="V770" s="36">
        <f t="shared" ref="V770:W770" si="1169">V771+V772</f>
        <v>0</v>
      </c>
      <c r="W770" s="36">
        <f t="shared" si="1169"/>
        <v>27</v>
      </c>
      <c r="X770" s="36">
        <f t="shared" si="1167"/>
        <v>27</v>
      </c>
      <c r="Y770" s="36">
        <f t="shared" si="1167"/>
        <v>0</v>
      </c>
      <c r="Z770" s="36">
        <f t="shared" si="1167"/>
        <v>27</v>
      </c>
      <c r="AA770" s="36">
        <f t="shared" si="1167"/>
        <v>0</v>
      </c>
      <c r="AB770" s="36">
        <f t="shared" si="1167"/>
        <v>27</v>
      </c>
      <c r="AC770" s="36">
        <f t="shared" ref="AC770:AD770" si="1170">AC771+AC772</f>
        <v>0</v>
      </c>
      <c r="AD770" s="36">
        <f t="shared" si="1170"/>
        <v>27</v>
      </c>
    </row>
    <row r="771" spans="1:30" ht="15.75" outlineLevel="7" x14ac:dyDescent="0.2">
      <c r="A771" s="41" t="s">
        <v>418</v>
      </c>
      <c r="B771" s="41" t="s">
        <v>396</v>
      </c>
      <c r="C771" s="41" t="s">
        <v>239</v>
      </c>
      <c r="D771" s="41" t="s">
        <v>6</v>
      </c>
      <c r="E771" s="42" t="s">
        <v>7</v>
      </c>
      <c r="F771" s="32">
        <v>18</v>
      </c>
      <c r="G771" s="32"/>
      <c r="H771" s="32">
        <f t="shared" ref="H771:H772" si="1171">SUM(F771:G771)</f>
        <v>18</v>
      </c>
      <c r="I771" s="32"/>
      <c r="J771" s="32"/>
      <c r="K771" s="32">
        <f t="shared" ref="K771:K772" si="1172">SUM(H771:J771)</f>
        <v>18</v>
      </c>
      <c r="L771" s="32"/>
      <c r="M771" s="32"/>
      <c r="N771" s="32">
        <f t="shared" ref="N771:N772" si="1173">SUM(K771:M771)</f>
        <v>18</v>
      </c>
      <c r="O771" s="32"/>
      <c r="P771" s="252">
        <f>SUM(N771:O771)</f>
        <v>18</v>
      </c>
      <c r="Q771" s="34">
        <v>18</v>
      </c>
      <c r="R771" s="32"/>
      <c r="S771" s="32">
        <f t="shared" ref="S771:S772" si="1174">SUM(Q771:R771)</f>
        <v>18</v>
      </c>
      <c r="T771" s="32"/>
      <c r="U771" s="32">
        <f t="shared" ref="U771:U772" si="1175">SUM(S771:T771)</f>
        <v>18</v>
      </c>
      <c r="V771" s="32"/>
      <c r="W771" s="32">
        <f t="shared" ref="W771:W772" si="1176">SUM(U771:V771)</f>
        <v>18</v>
      </c>
      <c r="X771" s="34">
        <v>18</v>
      </c>
      <c r="Y771" s="32"/>
      <c r="Z771" s="32">
        <f t="shared" ref="Z771:Z772" si="1177">SUM(X771:Y771)</f>
        <v>18</v>
      </c>
      <c r="AA771" s="32"/>
      <c r="AB771" s="32">
        <f t="shared" ref="AB771:AB772" si="1178">SUM(Z771:AA771)</f>
        <v>18</v>
      </c>
      <c r="AC771" s="32"/>
      <c r="AD771" s="32">
        <f t="shared" ref="AD771:AD772" si="1179">SUM(AB771:AC771)</f>
        <v>18</v>
      </c>
    </row>
    <row r="772" spans="1:30" ht="15.75" outlineLevel="7" x14ac:dyDescent="0.2">
      <c r="A772" s="41" t="s">
        <v>418</v>
      </c>
      <c r="B772" s="41" t="s">
        <v>396</v>
      </c>
      <c r="C772" s="41" t="s">
        <v>239</v>
      </c>
      <c r="D772" s="41" t="s">
        <v>41</v>
      </c>
      <c r="E772" s="42" t="s">
        <v>42</v>
      </c>
      <c r="F772" s="32">
        <v>9</v>
      </c>
      <c r="G772" s="32"/>
      <c r="H772" s="32">
        <f t="shared" si="1171"/>
        <v>9</v>
      </c>
      <c r="I772" s="32"/>
      <c r="J772" s="32"/>
      <c r="K772" s="32">
        <f t="shared" si="1172"/>
        <v>9</v>
      </c>
      <c r="L772" s="32"/>
      <c r="M772" s="32"/>
      <c r="N772" s="32">
        <f t="shared" si="1173"/>
        <v>9</v>
      </c>
      <c r="O772" s="32"/>
      <c r="P772" s="252">
        <f>SUM(N772:O772)</f>
        <v>9</v>
      </c>
      <c r="Q772" s="34">
        <v>9</v>
      </c>
      <c r="R772" s="32"/>
      <c r="S772" s="32">
        <f t="shared" si="1174"/>
        <v>9</v>
      </c>
      <c r="T772" s="32"/>
      <c r="U772" s="32">
        <f t="shared" si="1175"/>
        <v>9</v>
      </c>
      <c r="V772" s="32"/>
      <c r="W772" s="32">
        <f t="shared" si="1176"/>
        <v>9</v>
      </c>
      <c r="X772" s="34">
        <v>9</v>
      </c>
      <c r="Y772" s="32"/>
      <c r="Z772" s="32">
        <f t="shared" si="1177"/>
        <v>9</v>
      </c>
      <c r="AA772" s="32"/>
      <c r="AB772" s="32">
        <f t="shared" si="1178"/>
        <v>9</v>
      </c>
      <c r="AC772" s="32"/>
      <c r="AD772" s="32">
        <f t="shared" si="1179"/>
        <v>9</v>
      </c>
    </row>
    <row r="773" spans="1:30" ht="15.75" outlineLevel="7" x14ac:dyDescent="0.2">
      <c r="A773" s="22" t="s">
        <v>418</v>
      </c>
      <c r="B773" s="22" t="s">
        <v>402</v>
      </c>
      <c r="C773" s="41"/>
      <c r="D773" s="41"/>
      <c r="E773" s="85" t="s">
        <v>403</v>
      </c>
      <c r="F773" s="36">
        <f t="shared" ref="F773:AB773" si="1180">F774+F794</f>
        <v>17698.8</v>
      </c>
      <c r="G773" s="36">
        <f t="shared" si="1180"/>
        <v>0</v>
      </c>
      <c r="H773" s="36">
        <f t="shared" si="1180"/>
        <v>17698.8</v>
      </c>
      <c r="I773" s="36">
        <f t="shared" si="1180"/>
        <v>0</v>
      </c>
      <c r="J773" s="36">
        <f t="shared" si="1180"/>
        <v>0</v>
      </c>
      <c r="K773" s="36">
        <f t="shared" si="1180"/>
        <v>17698.8</v>
      </c>
      <c r="L773" s="36">
        <f t="shared" si="1180"/>
        <v>5</v>
      </c>
      <c r="M773" s="36">
        <f t="shared" si="1180"/>
        <v>0</v>
      </c>
      <c r="N773" s="36">
        <f t="shared" si="1180"/>
        <v>17703.8</v>
      </c>
      <c r="O773" s="36">
        <f t="shared" ref="O773:P773" si="1181">O774+O794</f>
        <v>0</v>
      </c>
      <c r="P773" s="253">
        <f t="shared" si="1181"/>
        <v>17703.8</v>
      </c>
      <c r="Q773" s="36">
        <f t="shared" si="1180"/>
        <v>17400.400000000001</v>
      </c>
      <c r="R773" s="36">
        <f t="shared" si="1180"/>
        <v>0</v>
      </c>
      <c r="S773" s="36">
        <f t="shared" si="1180"/>
        <v>17400.400000000001</v>
      </c>
      <c r="T773" s="36">
        <f t="shared" si="1180"/>
        <v>0</v>
      </c>
      <c r="U773" s="36">
        <f t="shared" si="1180"/>
        <v>17400.400000000001</v>
      </c>
      <c r="V773" s="36">
        <f t="shared" ref="V773:W773" si="1182">V774+V794</f>
        <v>0</v>
      </c>
      <c r="W773" s="36">
        <f t="shared" si="1182"/>
        <v>17400.400000000001</v>
      </c>
      <c r="X773" s="36">
        <f t="shared" si="1180"/>
        <v>18016.599999999999</v>
      </c>
      <c r="Y773" s="36">
        <f t="shared" si="1180"/>
        <v>0</v>
      </c>
      <c r="Z773" s="36">
        <f t="shared" si="1180"/>
        <v>18016.599999999999</v>
      </c>
      <c r="AA773" s="36">
        <f t="shared" si="1180"/>
        <v>0</v>
      </c>
      <c r="AB773" s="36">
        <f t="shared" si="1180"/>
        <v>18016.599999999999</v>
      </c>
      <c r="AC773" s="36">
        <f t="shared" ref="AC773:AD773" si="1183">AC774+AC794</f>
        <v>0</v>
      </c>
      <c r="AD773" s="36">
        <f t="shared" si="1183"/>
        <v>18016.599999999999</v>
      </c>
    </row>
    <row r="774" spans="1:30" ht="15.75" outlineLevel="1" x14ac:dyDescent="0.2">
      <c r="A774" s="22" t="s">
        <v>418</v>
      </c>
      <c r="B774" s="22" t="s">
        <v>406</v>
      </c>
      <c r="C774" s="22"/>
      <c r="D774" s="22"/>
      <c r="E774" s="40" t="s">
        <v>407</v>
      </c>
      <c r="F774" s="36">
        <f t="shared" ref="F774:AB774" si="1184">F775+F789</f>
        <v>17278.8</v>
      </c>
      <c r="G774" s="36">
        <f t="shared" si="1184"/>
        <v>0</v>
      </c>
      <c r="H774" s="36">
        <f t="shared" si="1184"/>
        <v>17278.8</v>
      </c>
      <c r="I774" s="36">
        <f t="shared" si="1184"/>
        <v>0</v>
      </c>
      <c r="J774" s="36">
        <f t="shared" si="1184"/>
        <v>0</v>
      </c>
      <c r="K774" s="36">
        <f t="shared" si="1184"/>
        <v>17278.8</v>
      </c>
      <c r="L774" s="36">
        <f t="shared" si="1184"/>
        <v>5</v>
      </c>
      <c r="M774" s="36">
        <f t="shared" si="1184"/>
        <v>0</v>
      </c>
      <c r="N774" s="36">
        <f t="shared" si="1184"/>
        <v>17283.8</v>
      </c>
      <c r="O774" s="36">
        <f t="shared" ref="O774:P774" si="1185">O775+O789</f>
        <v>0</v>
      </c>
      <c r="P774" s="253">
        <f t="shared" si="1185"/>
        <v>17283.8</v>
      </c>
      <c r="Q774" s="36">
        <f t="shared" si="1184"/>
        <v>17000.400000000001</v>
      </c>
      <c r="R774" s="36">
        <f t="shared" si="1184"/>
        <v>0</v>
      </c>
      <c r="S774" s="36">
        <f t="shared" si="1184"/>
        <v>17000.400000000001</v>
      </c>
      <c r="T774" s="36">
        <f t="shared" si="1184"/>
        <v>0</v>
      </c>
      <c r="U774" s="36">
        <f t="shared" si="1184"/>
        <v>17000.400000000001</v>
      </c>
      <c r="V774" s="36">
        <f t="shared" ref="V774:W774" si="1186">V775+V789</f>
        <v>0</v>
      </c>
      <c r="W774" s="36">
        <f t="shared" si="1186"/>
        <v>17000.400000000001</v>
      </c>
      <c r="X774" s="36">
        <f t="shared" si="1184"/>
        <v>17616.599999999999</v>
      </c>
      <c r="Y774" s="36">
        <f t="shared" si="1184"/>
        <v>0</v>
      </c>
      <c r="Z774" s="36">
        <f t="shared" si="1184"/>
        <v>17616.599999999999</v>
      </c>
      <c r="AA774" s="36">
        <f t="shared" si="1184"/>
        <v>0</v>
      </c>
      <c r="AB774" s="36">
        <f t="shared" si="1184"/>
        <v>17616.599999999999</v>
      </c>
      <c r="AC774" s="36">
        <f t="shared" ref="AC774:AD774" si="1187">AC775+AC789</f>
        <v>0</v>
      </c>
      <c r="AD774" s="36">
        <f t="shared" si="1187"/>
        <v>17616.599999999999</v>
      </c>
    </row>
    <row r="775" spans="1:30" ht="15.75" outlineLevel="2" x14ac:dyDescent="0.2">
      <c r="A775" s="22" t="s">
        <v>418</v>
      </c>
      <c r="B775" s="22" t="s">
        <v>406</v>
      </c>
      <c r="C775" s="22" t="s">
        <v>158</v>
      </c>
      <c r="D775" s="22"/>
      <c r="E775" s="40" t="s">
        <v>632</v>
      </c>
      <c r="F775" s="36">
        <f>F780</f>
        <v>16936.8</v>
      </c>
      <c r="G775" s="36">
        <f>G780</f>
        <v>0</v>
      </c>
      <c r="H775" s="36">
        <f>H780</f>
        <v>16936.8</v>
      </c>
      <c r="I775" s="36">
        <f>I780</f>
        <v>0</v>
      </c>
      <c r="J775" s="36">
        <f>J780</f>
        <v>0</v>
      </c>
      <c r="K775" s="36">
        <f>K780+K776</f>
        <v>16936.8</v>
      </c>
      <c r="L775" s="36">
        <f t="shared" ref="L775:N775" si="1188">L780+L776</f>
        <v>5</v>
      </c>
      <c r="M775" s="36">
        <f t="shared" si="1188"/>
        <v>0</v>
      </c>
      <c r="N775" s="36">
        <f t="shared" si="1188"/>
        <v>16941.8</v>
      </c>
      <c r="O775" s="36">
        <f t="shared" ref="O775:P775" si="1189">O780+O776</f>
        <v>0</v>
      </c>
      <c r="P775" s="253">
        <f t="shared" si="1189"/>
        <v>16941.8</v>
      </c>
      <c r="Q775" s="36">
        <f t="shared" ref="Q775:AB775" si="1190">Q780</f>
        <v>16658.400000000001</v>
      </c>
      <c r="R775" s="36">
        <f t="shared" si="1190"/>
        <v>0</v>
      </c>
      <c r="S775" s="36">
        <f t="shared" si="1190"/>
        <v>16658.400000000001</v>
      </c>
      <c r="T775" s="36">
        <f t="shared" si="1190"/>
        <v>0</v>
      </c>
      <c r="U775" s="36">
        <f t="shared" si="1190"/>
        <v>16658.400000000001</v>
      </c>
      <c r="V775" s="36">
        <f t="shared" ref="V775:W775" si="1191">V780</f>
        <v>0</v>
      </c>
      <c r="W775" s="36">
        <f t="shared" si="1191"/>
        <v>16658.400000000001</v>
      </c>
      <c r="X775" s="36">
        <f t="shared" si="1190"/>
        <v>17274.599999999999</v>
      </c>
      <c r="Y775" s="36">
        <f t="shared" si="1190"/>
        <v>0</v>
      </c>
      <c r="Z775" s="36">
        <f t="shared" si="1190"/>
        <v>17274.599999999999</v>
      </c>
      <c r="AA775" s="36">
        <f t="shared" si="1190"/>
        <v>0</v>
      </c>
      <c r="AB775" s="36">
        <f t="shared" si="1190"/>
        <v>17274.599999999999</v>
      </c>
      <c r="AC775" s="36">
        <f t="shared" ref="AC775:AD775" si="1192">AC780</f>
        <v>0</v>
      </c>
      <c r="AD775" s="36">
        <f t="shared" si="1192"/>
        <v>17274.599999999999</v>
      </c>
    </row>
    <row r="776" spans="1:30" ht="31.5" outlineLevel="2" x14ac:dyDescent="0.2">
      <c r="A776" s="22" t="s">
        <v>418</v>
      </c>
      <c r="B776" s="22" t="s">
        <v>406</v>
      </c>
      <c r="C776" s="22" t="s">
        <v>159</v>
      </c>
      <c r="D776" s="22"/>
      <c r="E776" s="40" t="s">
        <v>633</v>
      </c>
      <c r="F776" s="36"/>
      <c r="G776" s="36"/>
      <c r="H776" s="36"/>
      <c r="I776" s="36"/>
      <c r="J776" s="36"/>
      <c r="K776" s="36">
        <f>K777</f>
        <v>0</v>
      </c>
      <c r="L776" s="36">
        <f t="shared" ref="L776:P778" si="1193">L777</f>
        <v>5</v>
      </c>
      <c r="M776" s="36">
        <f t="shared" si="1193"/>
        <v>0</v>
      </c>
      <c r="N776" s="36">
        <f t="shared" si="1193"/>
        <v>5</v>
      </c>
      <c r="O776" s="36">
        <f t="shared" si="1193"/>
        <v>0</v>
      </c>
      <c r="P776" s="253">
        <f t="shared" si="1193"/>
        <v>5</v>
      </c>
      <c r="Q776" s="36"/>
      <c r="R776" s="36"/>
      <c r="S776" s="36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</row>
    <row r="777" spans="1:30" ht="31.5" outlineLevel="2" x14ac:dyDescent="0.2">
      <c r="A777" s="22" t="s">
        <v>418</v>
      </c>
      <c r="B777" s="22" t="s">
        <v>406</v>
      </c>
      <c r="C777" s="22" t="s">
        <v>219</v>
      </c>
      <c r="D777" s="22"/>
      <c r="E777" s="40" t="s">
        <v>220</v>
      </c>
      <c r="F777" s="36"/>
      <c r="G777" s="36"/>
      <c r="H777" s="36"/>
      <c r="I777" s="36"/>
      <c r="J777" s="36"/>
      <c r="K777" s="36">
        <f>K778</f>
        <v>0</v>
      </c>
      <c r="L777" s="36">
        <f t="shared" si="1193"/>
        <v>5</v>
      </c>
      <c r="M777" s="36">
        <f t="shared" si="1193"/>
        <v>0</v>
      </c>
      <c r="N777" s="36">
        <f t="shared" si="1193"/>
        <v>5</v>
      </c>
      <c r="O777" s="36">
        <f t="shared" si="1193"/>
        <v>0</v>
      </c>
      <c r="P777" s="253">
        <f t="shared" si="1193"/>
        <v>5</v>
      </c>
      <c r="Q777" s="36"/>
      <c r="R777" s="36"/>
      <c r="S777" s="36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</row>
    <row r="778" spans="1:30" ht="31.5" outlineLevel="2" x14ac:dyDescent="0.2">
      <c r="A778" s="22" t="s">
        <v>418</v>
      </c>
      <c r="B778" s="22" t="s">
        <v>406</v>
      </c>
      <c r="C778" s="22" t="s">
        <v>797</v>
      </c>
      <c r="D778" s="22"/>
      <c r="E778" s="40" t="s">
        <v>798</v>
      </c>
      <c r="F778" s="36"/>
      <c r="G778" s="36"/>
      <c r="H778" s="36"/>
      <c r="I778" s="36"/>
      <c r="J778" s="36"/>
      <c r="K778" s="36">
        <f>K779</f>
        <v>0</v>
      </c>
      <c r="L778" s="36">
        <f t="shared" si="1193"/>
        <v>5</v>
      </c>
      <c r="M778" s="36">
        <f t="shared" si="1193"/>
        <v>0</v>
      </c>
      <c r="N778" s="36">
        <f t="shared" si="1193"/>
        <v>5</v>
      </c>
      <c r="O778" s="36">
        <f t="shared" si="1193"/>
        <v>0</v>
      </c>
      <c r="P778" s="253">
        <f t="shared" si="1193"/>
        <v>5</v>
      </c>
      <c r="Q778" s="36"/>
      <c r="R778" s="36"/>
      <c r="S778" s="36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</row>
    <row r="779" spans="1:30" ht="15.75" outlineLevel="2" x14ac:dyDescent="0.2">
      <c r="A779" s="41" t="s">
        <v>418</v>
      </c>
      <c r="B779" s="41" t="s">
        <v>406</v>
      </c>
      <c r="C779" s="41" t="s">
        <v>797</v>
      </c>
      <c r="D779" s="41" t="s">
        <v>41</v>
      </c>
      <c r="E779" s="42" t="s">
        <v>42</v>
      </c>
      <c r="F779" s="36"/>
      <c r="G779" s="36"/>
      <c r="H779" s="36"/>
      <c r="I779" s="36"/>
      <c r="J779" s="36"/>
      <c r="K779" s="32"/>
      <c r="L779" s="32">
        <v>5</v>
      </c>
      <c r="M779" s="32"/>
      <c r="N779" s="32">
        <f>SUM(K779:M779)</f>
        <v>5</v>
      </c>
      <c r="O779" s="32"/>
      <c r="P779" s="252">
        <f>SUM(N779:O779)</f>
        <v>5</v>
      </c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</row>
    <row r="780" spans="1:30" ht="31.5" outlineLevel="3" x14ac:dyDescent="0.2">
      <c r="A780" s="22" t="s">
        <v>418</v>
      </c>
      <c r="B780" s="22" t="s">
        <v>406</v>
      </c>
      <c r="C780" s="22" t="s">
        <v>211</v>
      </c>
      <c r="D780" s="22"/>
      <c r="E780" s="40" t="s">
        <v>635</v>
      </c>
      <c r="F780" s="36">
        <f t="shared" ref="F780:AD780" si="1194">F781</f>
        <v>16936.8</v>
      </c>
      <c r="G780" s="36">
        <f t="shared" si="1194"/>
        <v>0</v>
      </c>
      <c r="H780" s="36">
        <f t="shared" si="1194"/>
        <v>16936.8</v>
      </c>
      <c r="I780" s="36">
        <f t="shared" si="1194"/>
        <v>0</v>
      </c>
      <c r="J780" s="36">
        <f t="shared" si="1194"/>
        <v>0</v>
      </c>
      <c r="K780" s="36">
        <f t="shared" si="1194"/>
        <v>16936.8</v>
      </c>
      <c r="L780" s="36">
        <f t="shared" si="1194"/>
        <v>0</v>
      </c>
      <c r="M780" s="36">
        <f t="shared" si="1194"/>
        <v>0</v>
      </c>
      <c r="N780" s="36">
        <f t="shared" si="1194"/>
        <v>16936.8</v>
      </c>
      <c r="O780" s="36">
        <f t="shared" si="1194"/>
        <v>0</v>
      </c>
      <c r="P780" s="253">
        <f t="shared" si="1194"/>
        <v>16936.8</v>
      </c>
      <c r="Q780" s="36">
        <f t="shared" si="1194"/>
        <v>16658.400000000001</v>
      </c>
      <c r="R780" s="36">
        <f t="shared" si="1194"/>
        <v>0</v>
      </c>
      <c r="S780" s="36">
        <f t="shared" si="1194"/>
        <v>16658.400000000001</v>
      </c>
      <c r="T780" s="36">
        <f t="shared" si="1194"/>
        <v>0</v>
      </c>
      <c r="U780" s="36">
        <f t="shared" si="1194"/>
        <v>16658.400000000001</v>
      </c>
      <c r="V780" s="36">
        <f t="shared" si="1194"/>
        <v>0</v>
      </c>
      <c r="W780" s="36">
        <f t="shared" si="1194"/>
        <v>16658.400000000001</v>
      </c>
      <c r="X780" s="36">
        <f t="shared" si="1194"/>
        <v>17274.599999999999</v>
      </c>
      <c r="Y780" s="36">
        <f t="shared" si="1194"/>
        <v>0</v>
      </c>
      <c r="Z780" s="36">
        <f t="shared" si="1194"/>
        <v>17274.599999999999</v>
      </c>
      <c r="AA780" s="36">
        <f t="shared" si="1194"/>
        <v>0</v>
      </c>
      <c r="AB780" s="36">
        <f t="shared" si="1194"/>
        <v>17274.599999999999</v>
      </c>
      <c r="AC780" s="36">
        <f t="shared" si="1194"/>
        <v>0</v>
      </c>
      <c r="AD780" s="36">
        <f t="shared" si="1194"/>
        <v>17274.599999999999</v>
      </c>
    </row>
    <row r="781" spans="1:30" ht="31.5" outlineLevel="4" x14ac:dyDescent="0.2">
      <c r="A781" s="22" t="s">
        <v>418</v>
      </c>
      <c r="B781" s="22" t="s">
        <v>406</v>
      </c>
      <c r="C781" s="22" t="s">
        <v>215</v>
      </c>
      <c r="D781" s="22"/>
      <c r="E781" s="40" t="s">
        <v>216</v>
      </c>
      <c r="F781" s="36">
        <f>F782+F784+F787</f>
        <v>16936.8</v>
      </c>
      <c r="G781" s="36">
        <f t="shared" ref="G781:AB781" si="1195">G782+G784+G787</f>
        <v>0</v>
      </c>
      <c r="H781" s="36">
        <f t="shared" si="1195"/>
        <v>16936.8</v>
      </c>
      <c r="I781" s="36">
        <f t="shared" si="1195"/>
        <v>0</v>
      </c>
      <c r="J781" s="36">
        <f t="shared" si="1195"/>
        <v>0</v>
      </c>
      <c r="K781" s="36">
        <f t="shared" si="1195"/>
        <v>16936.8</v>
      </c>
      <c r="L781" s="36">
        <f t="shared" si="1195"/>
        <v>0</v>
      </c>
      <c r="M781" s="36">
        <f t="shared" si="1195"/>
        <v>0</v>
      </c>
      <c r="N781" s="36">
        <f t="shared" si="1195"/>
        <v>16936.8</v>
      </c>
      <c r="O781" s="36">
        <f t="shared" ref="O781:P781" si="1196">O782+O784+O787</f>
        <v>0</v>
      </c>
      <c r="P781" s="253">
        <f t="shared" si="1196"/>
        <v>16936.8</v>
      </c>
      <c r="Q781" s="36">
        <f t="shared" si="1195"/>
        <v>16658.400000000001</v>
      </c>
      <c r="R781" s="36">
        <f t="shared" si="1195"/>
        <v>0</v>
      </c>
      <c r="S781" s="36">
        <f t="shared" si="1195"/>
        <v>16658.400000000001</v>
      </c>
      <c r="T781" s="36">
        <f t="shared" si="1195"/>
        <v>0</v>
      </c>
      <c r="U781" s="36">
        <f t="shared" si="1195"/>
        <v>16658.400000000001</v>
      </c>
      <c r="V781" s="36">
        <f t="shared" ref="V781:W781" si="1197">V782+V784+V787</f>
        <v>0</v>
      </c>
      <c r="W781" s="36">
        <f t="shared" si="1197"/>
        <v>16658.400000000001</v>
      </c>
      <c r="X781" s="36">
        <f t="shared" si="1195"/>
        <v>17274.599999999999</v>
      </c>
      <c r="Y781" s="36">
        <f t="shared" si="1195"/>
        <v>0</v>
      </c>
      <c r="Z781" s="36">
        <f t="shared" si="1195"/>
        <v>17274.599999999999</v>
      </c>
      <c r="AA781" s="36">
        <f t="shared" si="1195"/>
        <v>0</v>
      </c>
      <c r="AB781" s="36">
        <f t="shared" si="1195"/>
        <v>17274.599999999999</v>
      </c>
      <c r="AC781" s="36">
        <f t="shared" ref="AC781:AD781" si="1198">AC782+AC784+AC787</f>
        <v>0</v>
      </c>
      <c r="AD781" s="36">
        <f t="shared" si="1198"/>
        <v>17274.599999999999</v>
      </c>
    </row>
    <row r="782" spans="1:30" ht="15.75" outlineLevel="5" x14ac:dyDescent="0.2">
      <c r="A782" s="22" t="s">
        <v>418</v>
      </c>
      <c r="B782" s="22" t="s">
        <v>406</v>
      </c>
      <c r="C782" s="22" t="s">
        <v>476</v>
      </c>
      <c r="D782" s="22"/>
      <c r="E782" s="48" t="s">
        <v>477</v>
      </c>
      <c r="F782" s="36">
        <f t="shared" ref="F782:AC782" si="1199">F783</f>
        <v>100</v>
      </c>
      <c r="G782" s="36">
        <f t="shared" si="1199"/>
        <v>0</v>
      </c>
      <c r="H782" s="36">
        <f t="shared" si="1199"/>
        <v>100</v>
      </c>
      <c r="I782" s="36">
        <f t="shared" si="1199"/>
        <v>0</v>
      </c>
      <c r="J782" s="36">
        <f t="shared" si="1199"/>
        <v>0</v>
      </c>
      <c r="K782" s="36">
        <f t="shared" si="1199"/>
        <v>100</v>
      </c>
      <c r="L782" s="36">
        <f t="shared" si="1199"/>
        <v>0</v>
      </c>
      <c r="M782" s="36">
        <f t="shared" si="1199"/>
        <v>0</v>
      </c>
      <c r="N782" s="36">
        <f t="shared" si="1199"/>
        <v>100</v>
      </c>
      <c r="O782" s="36">
        <f t="shared" si="1199"/>
        <v>0</v>
      </c>
      <c r="P782" s="253">
        <f t="shared" si="1199"/>
        <v>100</v>
      </c>
      <c r="Q782" s="36"/>
      <c r="R782" s="36">
        <f t="shared" si="1199"/>
        <v>0</v>
      </c>
      <c r="S782" s="36"/>
      <c r="T782" s="36">
        <f t="shared" si="1199"/>
        <v>0</v>
      </c>
      <c r="U782" s="36"/>
      <c r="V782" s="36">
        <f t="shared" si="1199"/>
        <v>0</v>
      </c>
      <c r="W782" s="36"/>
      <c r="X782" s="36"/>
      <c r="Y782" s="36">
        <f t="shared" si="1199"/>
        <v>0</v>
      </c>
      <c r="Z782" s="36"/>
      <c r="AA782" s="36">
        <f t="shared" si="1199"/>
        <v>0</v>
      </c>
      <c r="AB782" s="36"/>
      <c r="AC782" s="36">
        <f t="shared" si="1199"/>
        <v>0</v>
      </c>
      <c r="AD782" s="36"/>
    </row>
    <row r="783" spans="1:30" ht="15.75" outlineLevel="7" x14ac:dyDescent="0.2">
      <c r="A783" s="41" t="s">
        <v>418</v>
      </c>
      <c r="B783" s="41" t="s">
        <v>406</v>
      </c>
      <c r="C783" s="41" t="s">
        <v>476</v>
      </c>
      <c r="D783" s="41" t="s">
        <v>18</v>
      </c>
      <c r="E783" s="42" t="s">
        <v>477</v>
      </c>
      <c r="F783" s="32">
        <v>100</v>
      </c>
      <c r="G783" s="32"/>
      <c r="H783" s="32">
        <f>SUM(F783:G783)</f>
        <v>100</v>
      </c>
      <c r="I783" s="32"/>
      <c r="J783" s="32"/>
      <c r="K783" s="32">
        <f>SUM(H783:J783)</f>
        <v>100</v>
      </c>
      <c r="L783" s="32"/>
      <c r="M783" s="32"/>
      <c r="N783" s="32">
        <f>SUM(K783:M783)</f>
        <v>100</v>
      </c>
      <c r="O783" s="32"/>
      <c r="P783" s="252">
        <f>SUM(N783:O783)</f>
        <v>100</v>
      </c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</row>
    <row r="784" spans="1:30" ht="15.75" outlineLevel="7" x14ac:dyDescent="0.2">
      <c r="A784" s="22" t="s">
        <v>418</v>
      </c>
      <c r="B784" s="22" t="s">
        <v>406</v>
      </c>
      <c r="C784" s="22" t="s">
        <v>527</v>
      </c>
      <c r="D784" s="22"/>
      <c r="E784" s="40" t="s">
        <v>528</v>
      </c>
      <c r="F784" s="36">
        <f t="shared" ref="F784:AB784" si="1200">F785+F786</f>
        <v>11388.9</v>
      </c>
      <c r="G784" s="36">
        <f t="shared" si="1200"/>
        <v>0</v>
      </c>
      <c r="H784" s="36">
        <f t="shared" si="1200"/>
        <v>11388.9</v>
      </c>
      <c r="I784" s="36">
        <f t="shared" si="1200"/>
        <v>0</v>
      </c>
      <c r="J784" s="36">
        <f t="shared" si="1200"/>
        <v>0</v>
      </c>
      <c r="K784" s="36">
        <f t="shared" si="1200"/>
        <v>11388.9</v>
      </c>
      <c r="L784" s="36">
        <f t="shared" si="1200"/>
        <v>0</v>
      </c>
      <c r="M784" s="36">
        <f t="shared" si="1200"/>
        <v>0</v>
      </c>
      <c r="N784" s="36">
        <f t="shared" si="1200"/>
        <v>11388.9</v>
      </c>
      <c r="O784" s="36">
        <f t="shared" ref="O784:P784" si="1201">O785+O786</f>
        <v>0</v>
      </c>
      <c r="P784" s="253">
        <f t="shared" si="1201"/>
        <v>11388.9</v>
      </c>
      <c r="Q784" s="36">
        <f t="shared" si="1200"/>
        <v>11210.5</v>
      </c>
      <c r="R784" s="36">
        <f t="shared" si="1200"/>
        <v>0</v>
      </c>
      <c r="S784" s="36">
        <f t="shared" si="1200"/>
        <v>11210.5</v>
      </c>
      <c r="T784" s="36">
        <f t="shared" si="1200"/>
        <v>0</v>
      </c>
      <c r="U784" s="36">
        <f t="shared" si="1200"/>
        <v>11210.5</v>
      </c>
      <c r="V784" s="36">
        <f t="shared" ref="V784:W784" si="1202">V785+V786</f>
        <v>0</v>
      </c>
      <c r="W784" s="36">
        <f t="shared" si="1202"/>
        <v>11210.5</v>
      </c>
      <c r="X784" s="36">
        <f t="shared" si="1200"/>
        <v>11826.7</v>
      </c>
      <c r="Y784" s="36">
        <f t="shared" si="1200"/>
        <v>0</v>
      </c>
      <c r="Z784" s="36">
        <f t="shared" si="1200"/>
        <v>11826.7</v>
      </c>
      <c r="AA784" s="36">
        <f t="shared" si="1200"/>
        <v>0</v>
      </c>
      <c r="AB784" s="36">
        <f t="shared" si="1200"/>
        <v>11826.7</v>
      </c>
      <c r="AC784" s="36">
        <f t="shared" ref="AC784:AD784" si="1203">AC785+AC786</f>
        <v>0</v>
      </c>
      <c r="AD784" s="36">
        <f t="shared" si="1203"/>
        <v>11826.7</v>
      </c>
    </row>
    <row r="785" spans="1:30" ht="15.75" outlineLevel="7" x14ac:dyDescent="0.2">
      <c r="A785" s="41" t="s">
        <v>418</v>
      </c>
      <c r="B785" s="41" t="s">
        <v>406</v>
      </c>
      <c r="C785" s="41" t="s">
        <v>527</v>
      </c>
      <c r="D785" s="41" t="s">
        <v>18</v>
      </c>
      <c r="E785" s="42" t="s">
        <v>19</v>
      </c>
      <c r="F785" s="32">
        <v>3155</v>
      </c>
      <c r="G785" s="32"/>
      <c r="H785" s="32">
        <f t="shared" ref="H785:H786" si="1204">SUM(F785:G785)</f>
        <v>3155</v>
      </c>
      <c r="I785" s="32"/>
      <c r="J785" s="32"/>
      <c r="K785" s="32">
        <f t="shared" ref="K785:K786" si="1205">SUM(H785:J785)</f>
        <v>3155</v>
      </c>
      <c r="L785" s="32"/>
      <c r="M785" s="32"/>
      <c r="N785" s="32">
        <f t="shared" ref="N785:N786" si="1206">SUM(K785:M785)</f>
        <v>3155</v>
      </c>
      <c r="O785" s="32"/>
      <c r="P785" s="252">
        <f>SUM(N785:O785)</f>
        <v>3155</v>
      </c>
      <c r="Q785" s="32">
        <v>2655</v>
      </c>
      <c r="R785" s="32"/>
      <c r="S785" s="32">
        <f t="shared" ref="S785:S786" si="1207">SUM(Q785:R785)</f>
        <v>2655</v>
      </c>
      <c r="T785" s="32"/>
      <c r="U785" s="32">
        <f t="shared" ref="U785:U786" si="1208">SUM(S785:T785)</f>
        <v>2655</v>
      </c>
      <c r="V785" s="32"/>
      <c r="W785" s="32">
        <f t="shared" ref="W785:W786" si="1209">SUM(U785:V785)</f>
        <v>2655</v>
      </c>
      <c r="X785" s="32">
        <v>2855</v>
      </c>
      <c r="Y785" s="32"/>
      <c r="Z785" s="32">
        <f t="shared" ref="Z785:Z786" si="1210">SUM(X785:Y785)</f>
        <v>2855</v>
      </c>
      <c r="AA785" s="32"/>
      <c r="AB785" s="32">
        <f t="shared" ref="AB785:AB786" si="1211">SUM(Z785:AA785)</f>
        <v>2855</v>
      </c>
      <c r="AC785" s="32"/>
      <c r="AD785" s="32">
        <f t="shared" ref="AD785:AD786" si="1212">SUM(AB785:AC785)</f>
        <v>2855</v>
      </c>
    </row>
    <row r="786" spans="1:30" ht="15.75" outlineLevel="7" x14ac:dyDescent="0.2">
      <c r="A786" s="41" t="s">
        <v>418</v>
      </c>
      <c r="B786" s="41" t="s">
        <v>406</v>
      </c>
      <c r="C786" s="41" t="s">
        <v>527</v>
      </c>
      <c r="D786" s="41" t="s">
        <v>41</v>
      </c>
      <c r="E786" s="42" t="s">
        <v>42</v>
      </c>
      <c r="F786" s="32">
        <v>8233.9</v>
      </c>
      <c r="G786" s="32"/>
      <c r="H786" s="32">
        <f t="shared" si="1204"/>
        <v>8233.9</v>
      </c>
      <c r="I786" s="32"/>
      <c r="J786" s="32"/>
      <c r="K786" s="32">
        <f t="shared" si="1205"/>
        <v>8233.9</v>
      </c>
      <c r="L786" s="32"/>
      <c r="M786" s="32"/>
      <c r="N786" s="32">
        <f t="shared" si="1206"/>
        <v>8233.9</v>
      </c>
      <c r="O786" s="32"/>
      <c r="P786" s="252">
        <f>SUM(N786:O786)</f>
        <v>8233.9</v>
      </c>
      <c r="Q786" s="32">
        <v>8555.5</v>
      </c>
      <c r="R786" s="32"/>
      <c r="S786" s="32">
        <f t="shared" si="1207"/>
        <v>8555.5</v>
      </c>
      <c r="T786" s="32"/>
      <c r="U786" s="32">
        <f t="shared" si="1208"/>
        <v>8555.5</v>
      </c>
      <c r="V786" s="32"/>
      <c r="W786" s="32">
        <f t="shared" si="1209"/>
        <v>8555.5</v>
      </c>
      <c r="X786" s="32">
        <v>8971.7000000000007</v>
      </c>
      <c r="Y786" s="32"/>
      <c r="Z786" s="32">
        <f t="shared" si="1210"/>
        <v>8971.7000000000007</v>
      </c>
      <c r="AA786" s="32"/>
      <c r="AB786" s="32">
        <f t="shared" si="1211"/>
        <v>8971.7000000000007</v>
      </c>
      <c r="AC786" s="32"/>
      <c r="AD786" s="32">
        <f t="shared" si="1212"/>
        <v>8971.7000000000007</v>
      </c>
    </row>
    <row r="787" spans="1:30" ht="47.25" outlineLevel="7" x14ac:dyDescent="0.2">
      <c r="A787" s="22" t="s">
        <v>418</v>
      </c>
      <c r="B787" s="22" t="s">
        <v>406</v>
      </c>
      <c r="C787" s="22" t="s">
        <v>540</v>
      </c>
      <c r="D787" s="22"/>
      <c r="E787" s="48" t="s">
        <v>541</v>
      </c>
      <c r="F787" s="36">
        <f t="shared" ref="F787:AD787" si="1213">F788</f>
        <v>5447.9</v>
      </c>
      <c r="G787" s="36">
        <f t="shared" si="1213"/>
        <v>0</v>
      </c>
      <c r="H787" s="36">
        <f t="shared" si="1213"/>
        <v>5447.9</v>
      </c>
      <c r="I787" s="36">
        <f t="shared" si="1213"/>
        <v>0</v>
      </c>
      <c r="J787" s="36">
        <f t="shared" si="1213"/>
        <v>0</v>
      </c>
      <c r="K787" s="36">
        <f t="shared" si="1213"/>
        <v>5447.9</v>
      </c>
      <c r="L787" s="36">
        <f t="shared" si="1213"/>
        <v>0</v>
      </c>
      <c r="M787" s="36">
        <f t="shared" si="1213"/>
        <v>0</v>
      </c>
      <c r="N787" s="36">
        <f t="shared" si="1213"/>
        <v>5447.9</v>
      </c>
      <c r="O787" s="36">
        <f t="shared" si="1213"/>
        <v>0</v>
      </c>
      <c r="P787" s="253">
        <f t="shared" si="1213"/>
        <v>5447.9</v>
      </c>
      <c r="Q787" s="36">
        <f t="shared" si="1213"/>
        <v>5447.9</v>
      </c>
      <c r="R787" s="36">
        <f t="shared" si="1213"/>
        <v>0</v>
      </c>
      <c r="S787" s="36">
        <f t="shared" si="1213"/>
        <v>5447.9</v>
      </c>
      <c r="T787" s="36">
        <f t="shared" si="1213"/>
        <v>0</v>
      </c>
      <c r="U787" s="36">
        <f t="shared" si="1213"/>
        <v>5447.9</v>
      </c>
      <c r="V787" s="36">
        <f t="shared" si="1213"/>
        <v>0</v>
      </c>
      <c r="W787" s="36">
        <f t="shared" si="1213"/>
        <v>5447.9</v>
      </c>
      <c r="X787" s="36">
        <f t="shared" si="1213"/>
        <v>5447.9</v>
      </c>
      <c r="Y787" s="36">
        <f t="shared" si="1213"/>
        <v>0</v>
      </c>
      <c r="Z787" s="36">
        <f t="shared" si="1213"/>
        <v>5447.9</v>
      </c>
      <c r="AA787" s="36">
        <f t="shared" si="1213"/>
        <v>0</v>
      </c>
      <c r="AB787" s="36">
        <f t="shared" si="1213"/>
        <v>5447.9</v>
      </c>
      <c r="AC787" s="36">
        <f t="shared" si="1213"/>
        <v>0</v>
      </c>
      <c r="AD787" s="36">
        <f t="shared" si="1213"/>
        <v>5447.9</v>
      </c>
    </row>
    <row r="788" spans="1:30" ht="15.75" outlineLevel="7" x14ac:dyDescent="0.2">
      <c r="A788" s="41" t="s">
        <v>418</v>
      </c>
      <c r="B788" s="41" t="s">
        <v>406</v>
      </c>
      <c r="C788" s="41" t="s">
        <v>540</v>
      </c>
      <c r="D788" s="41" t="s">
        <v>41</v>
      </c>
      <c r="E788" s="42" t="s">
        <v>42</v>
      </c>
      <c r="F788" s="32">
        <v>5447.9</v>
      </c>
      <c r="G788" s="32"/>
      <c r="H788" s="32">
        <f>SUM(F788:G788)</f>
        <v>5447.9</v>
      </c>
      <c r="I788" s="32"/>
      <c r="J788" s="32"/>
      <c r="K788" s="32">
        <f>SUM(H788:J788)</f>
        <v>5447.9</v>
      </c>
      <c r="L788" s="32"/>
      <c r="M788" s="32"/>
      <c r="N788" s="32">
        <f>SUM(K788:M788)</f>
        <v>5447.9</v>
      </c>
      <c r="O788" s="32"/>
      <c r="P788" s="252">
        <f>SUM(N788:O788)</f>
        <v>5447.9</v>
      </c>
      <c r="Q788" s="32">
        <v>5447.9</v>
      </c>
      <c r="R788" s="32"/>
      <c r="S788" s="32">
        <f>SUM(Q788:R788)</f>
        <v>5447.9</v>
      </c>
      <c r="T788" s="32"/>
      <c r="U788" s="32">
        <f>SUM(S788:T788)</f>
        <v>5447.9</v>
      </c>
      <c r="V788" s="32"/>
      <c r="W788" s="32">
        <f>SUM(U788:V788)</f>
        <v>5447.9</v>
      </c>
      <c r="X788" s="32">
        <v>5447.9</v>
      </c>
      <c r="Y788" s="32"/>
      <c r="Z788" s="32">
        <f>SUM(X788:Y788)</f>
        <v>5447.9</v>
      </c>
      <c r="AA788" s="32"/>
      <c r="AB788" s="32">
        <f>SUM(Z788:AA788)</f>
        <v>5447.9</v>
      </c>
      <c r="AC788" s="32"/>
      <c r="AD788" s="32">
        <f>SUM(AB788:AC788)</f>
        <v>5447.9</v>
      </c>
    </row>
    <row r="789" spans="1:30" ht="31.5" outlineLevel="7" x14ac:dyDescent="0.2">
      <c r="A789" s="22" t="s">
        <v>418</v>
      </c>
      <c r="B789" s="22" t="s">
        <v>406</v>
      </c>
      <c r="C789" s="22" t="s">
        <v>21</v>
      </c>
      <c r="D789" s="22"/>
      <c r="E789" s="40" t="s">
        <v>676</v>
      </c>
      <c r="F789" s="36">
        <f t="shared" ref="F789:AC792" si="1214">F790</f>
        <v>342</v>
      </c>
      <c r="G789" s="36">
        <f t="shared" si="1214"/>
        <v>0</v>
      </c>
      <c r="H789" s="36">
        <f t="shared" si="1214"/>
        <v>342</v>
      </c>
      <c r="I789" s="36">
        <f t="shared" si="1214"/>
        <v>0</v>
      </c>
      <c r="J789" s="36">
        <f t="shared" si="1214"/>
        <v>0</v>
      </c>
      <c r="K789" s="36">
        <f t="shared" si="1214"/>
        <v>342</v>
      </c>
      <c r="L789" s="36">
        <f t="shared" si="1214"/>
        <v>0</v>
      </c>
      <c r="M789" s="36">
        <f t="shared" si="1214"/>
        <v>0</v>
      </c>
      <c r="N789" s="36">
        <f t="shared" si="1214"/>
        <v>342</v>
      </c>
      <c r="O789" s="36">
        <f t="shared" si="1214"/>
        <v>0</v>
      </c>
      <c r="P789" s="253">
        <f t="shared" si="1214"/>
        <v>342</v>
      </c>
      <c r="Q789" s="36">
        <f t="shared" si="1214"/>
        <v>342</v>
      </c>
      <c r="R789" s="36">
        <f t="shared" si="1214"/>
        <v>0</v>
      </c>
      <c r="S789" s="36">
        <f t="shared" si="1214"/>
        <v>342</v>
      </c>
      <c r="T789" s="36">
        <f t="shared" si="1214"/>
        <v>0</v>
      </c>
      <c r="U789" s="36">
        <f t="shared" si="1214"/>
        <v>342</v>
      </c>
      <c r="V789" s="36">
        <f t="shared" si="1214"/>
        <v>0</v>
      </c>
      <c r="W789" s="36">
        <f t="shared" si="1214"/>
        <v>342</v>
      </c>
      <c r="X789" s="36">
        <f t="shared" si="1214"/>
        <v>342</v>
      </c>
      <c r="Y789" s="36">
        <f t="shared" si="1214"/>
        <v>0</v>
      </c>
      <c r="Z789" s="36">
        <f t="shared" si="1214"/>
        <v>342</v>
      </c>
      <c r="AA789" s="36">
        <f t="shared" si="1214"/>
        <v>0</v>
      </c>
      <c r="AB789" s="36">
        <f t="shared" si="1214"/>
        <v>342</v>
      </c>
      <c r="AC789" s="36">
        <f t="shared" si="1214"/>
        <v>0</v>
      </c>
      <c r="AD789" s="36">
        <f t="shared" ref="AC789:AD792" si="1215">AD790</f>
        <v>342</v>
      </c>
    </row>
    <row r="790" spans="1:30" ht="31.5" outlineLevel="7" x14ac:dyDescent="0.2">
      <c r="A790" s="22" t="s">
        <v>418</v>
      </c>
      <c r="B790" s="22" t="s">
        <v>406</v>
      </c>
      <c r="C790" s="22" t="s">
        <v>22</v>
      </c>
      <c r="D790" s="22"/>
      <c r="E790" s="40" t="s">
        <v>677</v>
      </c>
      <c r="F790" s="36">
        <f t="shared" si="1214"/>
        <v>342</v>
      </c>
      <c r="G790" s="36">
        <f t="shared" si="1214"/>
        <v>0</v>
      </c>
      <c r="H790" s="36">
        <f t="shared" si="1214"/>
        <v>342</v>
      </c>
      <c r="I790" s="36">
        <f t="shared" si="1214"/>
        <v>0</v>
      </c>
      <c r="J790" s="36">
        <f t="shared" si="1214"/>
        <v>0</v>
      </c>
      <c r="K790" s="36">
        <f t="shared" si="1214"/>
        <v>342</v>
      </c>
      <c r="L790" s="36">
        <f t="shared" si="1214"/>
        <v>0</v>
      </c>
      <c r="M790" s="36">
        <f t="shared" si="1214"/>
        <v>0</v>
      </c>
      <c r="N790" s="36">
        <f t="shared" si="1214"/>
        <v>342</v>
      </c>
      <c r="O790" s="36">
        <f t="shared" si="1214"/>
        <v>0</v>
      </c>
      <c r="P790" s="253">
        <f t="shared" si="1214"/>
        <v>342</v>
      </c>
      <c r="Q790" s="36">
        <f t="shared" si="1214"/>
        <v>342</v>
      </c>
      <c r="R790" s="36">
        <f t="shared" si="1214"/>
        <v>0</v>
      </c>
      <c r="S790" s="36">
        <f t="shared" si="1214"/>
        <v>342</v>
      </c>
      <c r="T790" s="36">
        <f t="shared" si="1214"/>
        <v>0</v>
      </c>
      <c r="U790" s="36">
        <f t="shared" si="1214"/>
        <v>342</v>
      </c>
      <c r="V790" s="36">
        <f t="shared" si="1214"/>
        <v>0</v>
      </c>
      <c r="W790" s="36">
        <f t="shared" si="1214"/>
        <v>342</v>
      </c>
      <c r="X790" s="36">
        <f t="shared" si="1214"/>
        <v>342</v>
      </c>
      <c r="Y790" s="36">
        <f t="shared" si="1214"/>
        <v>0</v>
      </c>
      <c r="Z790" s="36">
        <f t="shared" si="1214"/>
        <v>342</v>
      </c>
      <c r="AA790" s="36">
        <f t="shared" si="1214"/>
        <v>0</v>
      </c>
      <c r="AB790" s="36">
        <f t="shared" si="1214"/>
        <v>342</v>
      </c>
      <c r="AC790" s="36">
        <f t="shared" si="1215"/>
        <v>0</v>
      </c>
      <c r="AD790" s="36">
        <f t="shared" si="1215"/>
        <v>342</v>
      </c>
    </row>
    <row r="791" spans="1:30" ht="15.75" outlineLevel="7" x14ac:dyDescent="0.2">
      <c r="A791" s="22" t="s">
        <v>418</v>
      </c>
      <c r="B791" s="22" t="s">
        <v>406</v>
      </c>
      <c r="C791" s="22" t="s">
        <v>177</v>
      </c>
      <c r="D791" s="22"/>
      <c r="E791" s="40" t="s">
        <v>178</v>
      </c>
      <c r="F791" s="36">
        <f t="shared" si="1214"/>
        <v>342</v>
      </c>
      <c r="G791" s="36">
        <f t="shared" si="1214"/>
        <v>0</v>
      </c>
      <c r="H791" s="36">
        <f t="shared" si="1214"/>
        <v>342</v>
      </c>
      <c r="I791" s="36">
        <f t="shared" si="1214"/>
        <v>0</v>
      </c>
      <c r="J791" s="36">
        <f t="shared" si="1214"/>
        <v>0</v>
      </c>
      <c r="K791" s="36">
        <f t="shared" si="1214"/>
        <v>342</v>
      </c>
      <c r="L791" s="36">
        <f t="shared" si="1214"/>
        <v>0</v>
      </c>
      <c r="M791" s="36">
        <f t="shared" si="1214"/>
        <v>0</v>
      </c>
      <c r="N791" s="36">
        <f t="shared" si="1214"/>
        <v>342</v>
      </c>
      <c r="O791" s="36">
        <f t="shared" si="1214"/>
        <v>0</v>
      </c>
      <c r="P791" s="253">
        <f t="shared" si="1214"/>
        <v>342</v>
      </c>
      <c r="Q791" s="36">
        <f t="shared" si="1214"/>
        <v>342</v>
      </c>
      <c r="R791" s="36">
        <f t="shared" si="1214"/>
        <v>0</v>
      </c>
      <c r="S791" s="36">
        <f t="shared" si="1214"/>
        <v>342</v>
      </c>
      <c r="T791" s="36">
        <f t="shared" si="1214"/>
        <v>0</v>
      </c>
      <c r="U791" s="36">
        <f t="shared" si="1214"/>
        <v>342</v>
      </c>
      <c r="V791" s="36">
        <f t="shared" si="1214"/>
        <v>0</v>
      </c>
      <c r="W791" s="36">
        <f t="shared" si="1214"/>
        <v>342</v>
      </c>
      <c r="X791" s="36">
        <f t="shared" si="1214"/>
        <v>342</v>
      </c>
      <c r="Y791" s="36">
        <f t="shared" si="1214"/>
        <v>0</v>
      </c>
      <c r="Z791" s="36">
        <f t="shared" si="1214"/>
        <v>342</v>
      </c>
      <c r="AA791" s="36">
        <f t="shared" si="1214"/>
        <v>0</v>
      </c>
      <c r="AB791" s="36">
        <f t="shared" si="1214"/>
        <v>342</v>
      </c>
      <c r="AC791" s="36">
        <f t="shared" si="1215"/>
        <v>0</v>
      </c>
      <c r="AD791" s="36">
        <f t="shared" si="1215"/>
        <v>342</v>
      </c>
    </row>
    <row r="792" spans="1:30" ht="31.5" outlineLevel="7" x14ac:dyDescent="0.2">
      <c r="A792" s="22" t="s">
        <v>418</v>
      </c>
      <c r="B792" s="22" t="s">
        <v>406</v>
      </c>
      <c r="C792" s="22" t="s">
        <v>468</v>
      </c>
      <c r="D792" s="22"/>
      <c r="E792" s="40" t="s">
        <v>469</v>
      </c>
      <c r="F792" s="36">
        <f t="shared" si="1214"/>
        <v>342</v>
      </c>
      <c r="G792" s="36">
        <f t="shared" si="1214"/>
        <v>0</v>
      </c>
      <c r="H792" s="36">
        <f t="shared" si="1214"/>
        <v>342</v>
      </c>
      <c r="I792" s="36">
        <f t="shared" si="1214"/>
        <v>0</v>
      </c>
      <c r="J792" s="36">
        <f t="shared" si="1214"/>
        <v>0</v>
      </c>
      <c r="K792" s="36">
        <f t="shared" si="1214"/>
        <v>342</v>
      </c>
      <c r="L792" s="36">
        <f t="shared" si="1214"/>
        <v>0</v>
      </c>
      <c r="M792" s="36">
        <f t="shared" si="1214"/>
        <v>0</v>
      </c>
      <c r="N792" s="36">
        <f t="shared" si="1214"/>
        <v>342</v>
      </c>
      <c r="O792" s="36">
        <f t="shared" si="1214"/>
        <v>0</v>
      </c>
      <c r="P792" s="253">
        <f t="shared" si="1214"/>
        <v>342</v>
      </c>
      <c r="Q792" s="36">
        <f t="shared" si="1214"/>
        <v>342</v>
      </c>
      <c r="R792" s="36">
        <f t="shared" si="1214"/>
        <v>0</v>
      </c>
      <c r="S792" s="36">
        <f t="shared" si="1214"/>
        <v>342</v>
      </c>
      <c r="T792" s="36">
        <f t="shared" si="1214"/>
        <v>0</v>
      </c>
      <c r="U792" s="36">
        <f t="shared" si="1214"/>
        <v>342</v>
      </c>
      <c r="V792" s="36">
        <f t="shared" si="1214"/>
        <v>0</v>
      </c>
      <c r="W792" s="36">
        <f t="shared" si="1214"/>
        <v>342</v>
      </c>
      <c r="X792" s="36">
        <f t="shared" si="1214"/>
        <v>342</v>
      </c>
      <c r="Y792" s="36">
        <f t="shared" si="1214"/>
        <v>0</v>
      </c>
      <c r="Z792" s="36">
        <f t="shared" si="1214"/>
        <v>342</v>
      </c>
      <c r="AA792" s="36">
        <f t="shared" si="1214"/>
        <v>0</v>
      </c>
      <c r="AB792" s="36">
        <f t="shared" si="1214"/>
        <v>342</v>
      </c>
      <c r="AC792" s="36">
        <f t="shared" si="1215"/>
        <v>0</v>
      </c>
      <c r="AD792" s="36">
        <f t="shared" si="1215"/>
        <v>342</v>
      </c>
    </row>
    <row r="793" spans="1:30" ht="15.75" outlineLevel="7" x14ac:dyDescent="0.2">
      <c r="A793" s="41" t="s">
        <v>418</v>
      </c>
      <c r="B793" s="41" t="s">
        <v>406</v>
      </c>
      <c r="C793" s="41" t="s">
        <v>468</v>
      </c>
      <c r="D793" s="41" t="s">
        <v>41</v>
      </c>
      <c r="E793" s="42" t="s">
        <v>42</v>
      </c>
      <c r="F793" s="32">
        <v>342</v>
      </c>
      <c r="G793" s="32"/>
      <c r="H793" s="32">
        <f>SUM(F793:G793)</f>
        <v>342</v>
      </c>
      <c r="I793" s="32"/>
      <c r="J793" s="32"/>
      <c r="K793" s="32">
        <f>SUM(H793:J793)</f>
        <v>342</v>
      </c>
      <c r="L793" s="32"/>
      <c r="M793" s="32"/>
      <c r="N793" s="32">
        <f>SUM(K793:M793)</f>
        <v>342</v>
      </c>
      <c r="O793" s="32"/>
      <c r="P793" s="252">
        <f>SUM(N793:O793)</f>
        <v>342</v>
      </c>
      <c r="Q793" s="34">
        <v>342</v>
      </c>
      <c r="R793" s="32"/>
      <c r="S793" s="32">
        <f>SUM(Q793:R793)</f>
        <v>342</v>
      </c>
      <c r="T793" s="32"/>
      <c r="U793" s="32">
        <f>SUM(S793:T793)</f>
        <v>342</v>
      </c>
      <c r="V793" s="32"/>
      <c r="W793" s="32">
        <f>SUM(U793:V793)</f>
        <v>342</v>
      </c>
      <c r="X793" s="34">
        <v>342</v>
      </c>
      <c r="Y793" s="32"/>
      <c r="Z793" s="32">
        <f>SUM(X793:Y793)</f>
        <v>342</v>
      </c>
      <c r="AA793" s="32"/>
      <c r="AB793" s="32">
        <f>SUM(Z793:AA793)</f>
        <v>342</v>
      </c>
      <c r="AC793" s="32"/>
      <c r="AD793" s="32">
        <f>SUM(AB793:AC793)</f>
        <v>342</v>
      </c>
    </row>
    <row r="794" spans="1:30" ht="15.75" outlineLevel="7" x14ac:dyDescent="0.2">
      <c r="A794" s="22" t="s">
        <v>418</v>
      </c>
      <c r="B794" s="22" t="s">
        <v>408</v>
      </c>
      <c r="C794" s="22"/>
      <c r="D794" s="22"/>
      <c r="E794" s="40" t="s">
        <v>409</v>
      </c>
      <c r="F794" s="36">
        <f t="shared" ref="F794:AC798" si="1216">F795</f>
        <v>420</v>
      </c>
      <c r="G794" s="36">
        <f t="shared" si="1216"/>
        <v>0</v>
      </c>
      <c r="H794" s="36">
        <f t="shared" si="1216"/>
        <v>420</v>
      </c>
      <c r="I794" s="36">
        <f t="shared" si="1216"/>
        <v>0</v>
      </c>
      <c r="J794" s="36">
        <f t="shared" si="1216"/>
        <v>0</v>
      </c>
      <c r="K794" s="36">
        <f t="shared" si="1216"/>
        <v>420</v>
      </c>
      <c r="L794" s="36">
        <f t="shared" si="1216"/>
        <v>0</v>
      </c>
      <c r="M794" s="36">
        <f t="shared" si="1216"/>
        <v>0</v>
      </c>
      <c r="N794" s="36">
        <f t="shared" si="1216"/>
        <v>420</v>
      </c>
      <c r="O794" s="36">
        <f t="shared" si="1216"/>
        <v>0</v>
      </c>
      <c r="P794" s="253">
        <f t="shared" si="1216"/>
        <v>420</v>
      </c>
      <c r="Q794" s="36">
        <f t="shared" si="1216"/>
        <v>400</v>
      </c>
      <c r="R794" s="36">
        <f t="shared" si="1216"/>
        <v>0</v>
      </c>
      <c r="S794" s="36">
        <f t="shared" si="1216"/>
        <v>400</v>
      </c>
      <c r="T794" s="36">
        <f t="shared" si="1216"/>
        <v>0</v>
      </c>
      <c r="U794" s="36">
        <f t="shared" si="1216"/>
        <v>400</v>
      </c>
      <c r="V794" s="36">
        <f t="shared" si="1216"/>
        <v>0</v>
      </c>
      <c r="W794" s="36">
        <f t="shared" si="1216"/>
        <v>400</v>
      </c>
      <c r="X794" s="36">
        <f t="shared" si="1216"/>
        <v>400</v>
      </c>
      <c r="Y794" s="36">
        <f t="shared" si="1216"/>
        <v>0</v>
      </c>
      <c r="Z794" s="36">
        <f t="shared" si="1216"/>
        <v>400</v>
      </c>
      <c r="AA794" s="36">
        <f t="shared" si="1216"/>
        <v>0</v>
      </c>
      <c r="AB794" s="36">
        <f t="shared" si="1216"/>
        <v>400</v>
      </c>
      <c r="AC794" s="36">
        <f t="shared" si="1216"/>
        <v>0</v>
      </c>
      <c r="AD794" s="36">
        <f t="shared" ref="AC794:AD798" si="1217">AD795</f>
        <v>400</v>
      </c>
    </row>
    <row r="795" spans="1:30" ht="15.75" outlineLevel="7" x14ac:dyDescent="0.2">
      <c r="A795" s="22" t="s">
        <v>418</v>
      </c>
      <c r="B795" s="22" t="s">
        <v>408</v>
      </c>
      <c r="C795" s="22" t="s">
        <v>158</v>
      </c>
      <c r="D795" s="22"/>
      <c r="E795" s="40" t="s">
        <v>632</v>
      </c>
      <c r="F795" s="36">
        <f t="shared" si="1216"/>
        <v>420</v>
      </c>
      <c r="G795" s="36">
        <f t="shared" si="1216"/>
        <v>0</v>
      </c>
      <c r="H795" s="36">
        <f t="shared" si="1216"/>
        <v>420</v>
      </c>
      <c r="I795" s="36">
        <f t="shared" si="1216"/>
        <v>0</v>
      </c>
      <c r="J795" s="36">
        <f t="shared" si="1216"/>
        <v>0</v>
      </c>
      <c r="K795" s="36">
        <f t="shared" si="1216"/>
        <v>420</v>
      </c>
      <c r="L795" s="36">
        <f t="shared" si="1216"/>
        <v>0</v>
      </c>
      <c r="M795" s="36">
        <f t="shared" si="1216"/>
        <v>0</v>
      </c>
      <c r="N795" s="36">
        <f t="shared" si="1216"/>
        <v>420</v>
      </c>
      <c r="O795" s="36">
        <f t="shared" si="1216"/>
        <v>0</v>
      </c>
      <c r="P795" s="253">
        <f t="shared" si="1216"/>
        <v>420</v>
      </c>
      <c r="Q795" s="36">
        <f t="shared" si="1216"/>
        <v>400</v>
      </c>
      <c r="R795" s="36">
        <f t="shared" si="1216"/>
        <v>0</v>
      </c>
      <c r="S795" s="36">
        <f t="shared" si="1216"/>
        <v>400</v>
      </c>
      <c r="T795" s="36">
        <f t="shared" si="1216"/>
        <v>0</v>
      </c>
      <c r="U795" s="36">
        <f t="shared" si="1216"/>
        <v>400</v>
      </c>
      <c r="V795" s="36">
        <f t="shared" si="1216"/>
        <v>0</v>
      </c>
      <c r="W795" s="36">
        <f t="shared" si="1216"/>
        <v>400</v>
      </c>
      <c r="X795" s="36">
        <f t="shared" si="1216"/>
        <v>400</v>
      </c>
      <c r="Y795" s="36">
        <f t="shared" si="1216"/>
        <v>0</v>
      </c>
      <c r="Z795" s="36">
        <f t="shared" si="1216"/>
        <v>400</v>
      </c>
      <c r="AA795" s="36">
        <f t="shared" si="1216"/>
        <v>0</v>
      </c>
      <c r="AB795" s="36">
        <f t="shared" si="1216"/>
        <v>400</v>
      </c>
      <c r="AC795" s="36">
        <f t="shared" si="1217"/>
        <v>0</v>
      </c>
      <c r="AD795" s="36">
        <f t="shared" si="1217"/>
        <v>400</v>
      </c>
    </row>
    <row r="796" spans="1:30" ht="31.5" outlineLevel="7" x14ac:dyDescent="0.2">
      <c r="A796" s="22" t="s">
        <v>418</v>
      </c>
      <c r="B796" s="22" t="s">
        <v>408</v>
      </c>
      <c r="C796" s="22" t="s">
        <v>211</v>
      </c>
      <c r="D796" s="22"/>
      <c r="E796" s="40" t="s">
        <v>635</v>
      </c>
      <c r="F796" s="36">
        <f t="shared" si="1216"/>
        <v>420</v>
      </c>
      <c r="G796" s="36">
        <f t="shared" si="1216"/>
        <v>0</v>
      </c>
      <c r="H796" s="36">
        <f t="shared" si="1216"/>
        <v>420</v>
      </c>
      <c r="I796" s="36">
        <f t="shared" si="1216"/>
        <v>0</v>
      </c>
      <c r="J796" s="36">
        <f t="shared" si="1216"/>
        <v>0</v>
      </c>
      <c r="K796" s="36">
        <f t="shared" si="1216"/>
        <v>420</v>
      </c>
      <c r="L796" s="36">
        <f t="shared" si="1216"/>
        <v>0</v>
      </c>
      <c r="M796" s="36">
        <f t="shared" si="1216"/>
        <v>0</v>
      </c>
      <c r="N796" s="36">
        <f t="shared" si="1216"/>
        <v>420</v>
      </c>
      <c r="O796" s="36">
        <f t="shared" si="1216"/>
        <v>0</v>
      </c>
      <c r="P796" s="253">
        <f t="shared" si="1216"/>
        <v>420</v>
      </c>
      <c r="Q796" s="36">
        <f t="shared" si="1216"/>
        <v>400</v>
      </c>
      <c r="R796" s="36">
        <f t="shared" si="1216"/>
        <v>0</v>
      </c>
      <c r="S796" s="36">
        <f t="shared" si="1216"/>
        <v>400</v>
      </c>
      <c r="T796" s="36">
        <f t="shared" si="1216"/>
        <v>0</v>
      </c>
      <c r="U796" s="36">
        <f t="shared" si="1216"/>
        <v>400</v>
      </c>
      <c r="V796" s="36">
        <f t="shared" si="1216"/>
        <v>0</v>
      </c>
      <c r="W796" s="36">
        <f t="shared" si="1216"/>
        <v>400</v>
      </c>
      <c r="X796" s="36">
        <f t="shared" si="1216"/>
        <v>400</v>
      </c>
      <c r="Y796" s="36">
        <f t="shared" si="1216"/>
        <v>0</v>
      </c>
      <c r="Z796" s="36">
        <f t="shared" si="1216"/>
        <v>400</v>
      </c>
      <c r="AA796" s="36">
        <f t="shared" si="1216"/>
        <v>0</v>
      </c>
      <c r="AB796" s="36">
        <f t="shared" si="1216"/>
        <v>400</v>
      </c>
      <c r="AC796" s="36">
        <f t="shared" si="1217"/>
        <v>0</v>
      </c>
      <c r="AD796" s="36">
        <f t="shared" si="1217"/>
        <v>400</v>
      </c>
    </row>
    <row r="797" spans="1:30" ht="31.5" outlineLevel="7" x14ac:dyDescent="0.2">
      <c r="A797" s="22" t="s">
        <v>418</v>
      </c>
      <c r="B797" s="22" t="s">
        <v>408</v>
      </c>
      <c r="C797" s="22" t="s">
        <v>215</v>
      </c>
      <c r="D797" s="22"/>
      <c r="E797" s="40" t="s">
        <v>216</v>
      </c>
      <c r="F797" s="36">
        <f t="shared" si="1216"/>
        <v>420</v>
      </c>
      <c r="G797" s="36">
        <f t="shared" si="1216"/>
        <v>0</v>
      </c>
      <c r="H797" s="36">
        <f t="shared" si="1216"/>
        <v>420</v>
      </c>
      <c r="I797" s="36">
        <f t="shared" si="1216"/>
        <v>0</v>
      </c>
      <c r="J797" s="36">
        <f t="shared" si="1216"/>
        <v>0</v>
      </c>
      <c r="K797" s="36">
        <f t="shared" si="1216"/>
        <v>420</v>
      </c>
      <c r="L797" s="36">
        <f t="shared" si="1216"/>
        <v>0</v>
      </c>
      <c r="M797" s="36">
        <f t="shared" si="1216"/>
        <v>0</v>
      </c>
      <c r="N797" s="36">
        <f t="shared" si="1216"/>
        <v>420</v>
      </c>
      <c r="O797" s="36">
        <f t="shared" si="1216"/>
        <v>0</v>
      </c>
      <c r="P797" s="253">
        <f t="shared" si="1216"/>
        <v>420</v>
      </c>
      <c r="Q797" s="36">
        <f t="shared" si="1216"/>
        <v>400</v>
      </c>
      <c r="R797" s="36">
        <f t="shared" si="1216"/>
        <v>0</v>
      </c>
      <c r="S797" s="36">
        <f t="shared" si="1216"/>
        <v>400</v>
      </c>
      <c r="T797" s="36">
        <f t="shared" si="1216"/>
        <v>0</v>
      </c>
      <c r="U797" s="36">
        <f t="shared" si="1216"/>
        <v>400</v>
      </c>
      <c r="V797" s="36">
        <f t="shared" si="1216"/>
        <v>0</v>
      </c>
      <c r="W797" s="36">
        <f t="shared" si="1216"/>
        <v>400</v>
      </c>
      <c r="X797" s="36">
        <f t="shared" si="1216"/>
        <v>400</v>
      </c>
      <c r="Y797" s="36">
        <f t="shared" si="1216"/>
        <v>0</v>
      </c>
      <c r="Z797" s="36">
        <f t="shared" si="1216"/>
        <v>400</v>
      </c>
      <c r="AA797" s="36">
        <f t="shared" si="1216"/>
        <v>0</v>
      </c>
      <c r="AB797" s="36">
        <f t="shared" si="1216"/>
        <v>400</v>
      </c>
      <c r="AC797" s="36">
        <f t="shared" si="1217"/>
        <v>0</v>
      </c>
      <c r="AD797" s="36">
        <f t="shared" si="1217"/>
        <v>400</v>
      </c>
    </row>
    <row r="798" spans="1:30" ht="15.75" outlineLevel="7" x14ac:dyDescent="0.2">
      <c r="A798" s="22" t="s">
        <v>418</v>
      </c>
      <c r="B798" s="22" t="s">
        <v>408</v>
      </c>
      <c r="C798" s="22" t="s">
        <v>527</v>
      </c>
      <c r="D798" s="22"/>
      <c r="E798" s="40" t="s">
        <v>528</v>
      </c>
      <c r="F798" s="36">
        <f t="shared" si="1216"/>
        <v>420</v>
      </c>
      <c r="G798" s="36">
        <f t="shared" si="1216"/>
        <v>0</v>
      </c>
      <c r="H798" s="36">
        <f t="shared" si="1216"/>
        <v>420</v>
      </c>
      <c r="I798" s="36">
        <f t="shared" si="1216"/>
        <v>0</v>
      </c>
      <c r="J798" s="36">
        <f t="shared" si="1216"/>
        <v>0</v>
      </c>
      <c r="K798" s="36">
        <f t="shared" si="1216"/>
        <v>420</v>
      </c>
      <c r="L798" s="36">
        <f t="shared" si="1216"/>
        <v>0</v>
      </c>
      <c r="M798" s="36">
        <f t="shared" si="1216"/>
        <v>0</v>
      </c>
      <c r="N798" s="36">
        <f t="shared" si="1216"/>
        <v>420</v>
      </c>
      <c r="O798" s="36">
        <f t="shared" si="1216"/>
        <v>0</v>
      </c>
      <c r="P798" s="253">
        <f t="shared" si="1216"/>
        <v>420</v>
      </c>
      <c r="Q798" s="36">
        <f t="shared" si="1216"/>
        <v>400</v>
      </c>
      <c r="R798" s="36">
        <f t="shared" si="1216"/>
        <v>0</v>
      </c>
      <c r="S798" s="36">
        <f t="shared" si="1216"/>
        <v>400</v>
      </c>
      <c r="T798" s="36">
        <f t="shared" si="1216"/>
        <v>0</v>
      </c>
      <c r="U798" s="36">
        <f t="shared" si="1216"/>
        <v>400</v>
      </c>
      <c r="V798" s="36">
        <f t="shared" si="1216"/>
        <v>0</v>
      </c>
      <c r="W798" s="36">
        <f t="shared" si="1216"/>
        <v>400</v>
      </c>
      <c r="X798" s="36">
        <f t="shared" si="1216"/>
        <v>400</v>
      </c>
      <c r="Y798" s="36">
        <f t="shared" si="1216"/>
        <v>0</v>
      </c>
      <c r="Z798" s="36">
        <f t="shared" si="1216"/>
        <v>400</v>
      </c>
      <c r="AA798" s="36">
        <f t="shared" si="1216"/>
        <v>0</v>
      </c>
      <c r="AB798" s="36">
        <f t="shared" si="1216"/>
        <v>400</v>
      </c>
      <c r="AC798" s="36">
        <f t="shared" si="1217"/>
        <v>0</v>
      </c>
      <c r="AD798" s="36">
        <f t="shared" si="1217"/>
        <v>400</v>
      </c>
    </row>
    <row r="799" spans="1:30" ht="15.75" outlineLevel="7" x14ac:dyDescent="0.2">
      <c r="A799" s="41" t="s">
        <v>418</v>
      </c>
      <c r="B799" s="41" t="s">
        <v>408</v>
      </c>
      <c r="C799" s="41" t="s">
        <v>527</v>
      </c>
      <c r="D799" s="41" t="s">
        <v>18</v>
      </c>
      <c r="E799" s="42" t="s">
        <v>19</v>
      </c>
      <c r="F799" s="32">
        <v>420</v>
      </c>
      <c r="G799" s="32"/>
      <c r="H799" s="32">
        <f>SUM(F799:G799)</f>
        <v>420</v>
      </c>
      <c r="I799" s="32"/>
      <c r="J799" s="32"/>
      <c r="K799" s="32">
        <f>SUM(H799:J799)</f>
        <v>420</v>
      </c>
      <c r="L799" s="32"/>
      <c r="M799" s="32"/>
      <c r="N799" s="32">
        <f>SUM(K799:M799)</f>
        <v>420</v>
      </c>
      <c r="O799" s="32"/>
      <c r="P799" s="252">
        <f>SUM(N799:O799)</f>
        <v>420</v>
      </c>
      <c r="Q799" s="32">
        <v>400</v>
      </c>
      <c r="R799" s="32"/>
      <c r="S799" s="32">
        <f>SUM(Q799:R799)</f>
        <v>400</v>
      </c>
      <c r="T799" s="32"/>
      <c r="U799" s="32">
        <f>SUM(S799:T799)</f>
        <v>400</v>
      </c>
      <c r="V799" s="32"/>
      <c r="W799" s="32">
        <f>SUM(U799:V799)</f>
        <v>400</v>
      </c>
      <c r="X799" s="32">
        <v>400</v>
      </c>
      <c r="Y799" s="32"/>
      <c r="Z799" s="32">
        <f>SUM(X799:Y799)</f>
        <v>400</v>
      </c>
      <c r="AA799" s="32"/>
      <c r="AB799" s="32">
        <f>SUM(Z799:AA799)</f>
        <v>400</v>
      </c>
      <c r="AC799" s="32"/>
      <c r="AD799" s="32">
        <f>SUM(AB799:AC799)</f>
        <v>400</v>
      </c>
    </row>
    <row r="800" spans="1:30" s="103" customFormat="1" ht="15.75" outlineLevel="7" x14ac:dyDescent="0.2">
      <c r="A800" s="22" t="s">
        <v>418</v>
      </c>
      <c r="B800" s="53" t="s">
        <v>412</v>
      </c>
      <c r="C800" s="102"/>
      <c r="D800" s="22"/>
      <c r="E800" s="85" t="s">
        <v>413</v>
      </c>
      <c r="F800" s="36">
        <f>F801</f>
        <v>366.7</v>
      </c>
      <c r="G800" s="36">
        <f t="shared" ref="G800:AC805" si="1218">G801</f>
        <v>0</v>
      </c>
      <c r="H800" s="36">
        <f t="shared" si="1218"/>
        <v>366.7</v>
      </c>
      <c r="I800" s="36">
        <f t="shared" si="1218"/>
        <v>0</v>
      </c>
      <c r="J800" s="36">
        <f t="shared" si="1218"/>
        <v>0</v>
      </c>
      <c r="K800" s="36">
        <f t="shared" si="1218"/>
        <v>366.7</v>
      </c>
      <c r="L800" s="36">
        <f t="shared" si="1218"/>
        <v>0</v>
      </c>
      <c r="M800" s="36">
        <f t="shared" si="1218"/>
        <v>0</v>
      </c>
      <c r="N800" s="36">
        <f t="shared" si="1218"/>
        <v>366.7</v>
      </c>
      <c r="O800" s="36">
        <f t="shared" si="1218"/>
        <v>0</v>
      </c>
      <c r="P800" s="253">
        <f t="shared" si="1218"/>
        <v>366.7</v>
      </c>
      <c r="Q800" s="36">
        <f t="shared" si="1218"/>
        <v>366.7</v>
      </c>
      <c r="R800" s="36">
        <f t="shared" si="1218"/>
        <v>0</v>
      </c>
      <c r="S800" s="36">
        <f t="shared" si="1218"/>
        <v>366.7</v>
      </c>
      <c r="T800" s="36">
        <f t="shared" si="1218"/>
        <v>0</v>
      </c>
      <c r="U800" s="36">
        <f t="shared" si="1218"/>
        <v>366.7</v>
      </c>
      <c r="V800" s="36">
        <f t="shared" si="1218"/>
        <v>0</v>
      </c>
      <c r="W800" s="36">
        <f t="shared" si="1218"/>
        <v>366.7</v>
      </c>
      <c r="X800" s="36">
        <f t="shared" si="1218"/>
        <v>366.7</v>
      </c>
      <c r="Y800" s="36">
        <f t="shared" si="1218"/>
        <v>0</v>
      </c>
      <c r="Z800" s="36">
        <f t="shared" si="1218"/>
        <v>366.7</v>
      </c>
      <c r="AA800" s="36">
        <f t="shared" si="1218"/>
        <v>0</v>
      </c>
      <c r="AB800" s="36">
        <f t="shared" si="1218"/>
        <v>366.7</v>
      </c>
      <c r="AC800" s="36">
        <f t="shared" si="1218"/>
        <v>0</v>
      </c>
      <c r="AD800" s="36">
        <f t="shared" ref="AC800:AD805" si="1219">AD801</f>
        <v>366.7</v>
      </c>
    </row>
    <row r="801" spans="1:30" s="103" customFormat="1" ht="15.75" outlineLevel="7" x14ac:dyDescent="0.2">
      <c r="A801" s="22" t="s">
        <v>418</v>
      </c>
      <c r="B801" s="53" t="s">
        <v>460</v>
      </c>
      <c r="C801" s="41"/>
      <c r="D801" s="41"/>
      <c r="E801" s="85" t="s">
        <v>463</v>
      </c>
      <c r="F801" s="36">
        <f t="shared" ref="F801:AC805" si="1220">F802</f>
        <v>366.7</v>
      </c>
      <c r="G801" s="36">
        <f t="shared" si="1220"/>
        <v>0</v>
      </c>
      <c r="H801" s="36">
        <f t="shared" si="1220"/>
        <v>366.7</v>
      </c>
      <c r="I801" s="36">
        <f t="shared" si="1220"/>
        <v>0</v>
      </c>
      <c r="J801" s="36">
        <f t="shared" si="1220"/>
        <v>0</v>
      </c>
      <c r="K801" s="36">
        <f t="shared" si="1220"/>
        <v>366.7</v>
      </c>
      <c r="L801" s="36">
        <f t="shared" si="1220"/>
        <v>0</v>
      </c>
      <c r="M801" s="36">
        <f t="shared" si="1220"/>
        <v>0</v>
      </c>
      <c r="N801" s="36">
        <f t="shared" si="1220"/>
        <v>366.7</v>
      </c>
      <c r="O801" s="36">
        <f t="shared" si="1220"/>
        <v>0</v>
      </c>
      <c r="P801" s="253">
        <f t="shared" si="1220"/>
        <v>366.7</v>
      </c>
      <c r="Q801" s="36">
        <f t="shared" si="1218"/>
        <v>366.7</v>
      </c>
      <c r="R801" s="36">
        <f t="shared" si="1220"/>
        <v>0</v>
      </c>
      <c r="S801" s="36">
        <f t="shared" si="1220"/>
        <v>366.7</v>
      </c>
      <c r="T801" s="36">
        <f t="shared" si="1220"/>
        <v>0</v>
      </c>
      <c r="U801" s="36">
        <f t="shared" si="1220"/>
        <v>366.7</v>
      </c>
      <c r="V801" s="36">
        <f t="shared" si="1220"/>
        <v>0</v>
      </c>
      <c r="W801" s="36">
        <f t="shared" si="1220"/>
        <v>366.7</v>
      </c>
      <c r="X801" s="36">
        <f t="shared" si="1218"/>
        <v>366.7</v>
      </c>
      <c r="Y801" s="36">
        <f t="shared" si="1220"/>
        <v>0</v>
      </c>
      <c r="Z801" s="36">
        <f t="shared" si="1220"/>
        <v>366.7</v>
      </c>
      <c r="AA801" s="36">
        <f t="shared" si="1220"/>
        <v>0</v>
      </c>
      <c r="AB801" s="36">
        <f t="shared" si="1220"/>
        <v>366.7</v>
      </c>
      <c r="AC801" s="36">
        <f t="shared" si="1220"/>
        <v>0</v>
      </c>
      <c r="AD801" s="36">
        <f t="shared" si="1219"/>
        <v>366.7</v>
      </c>
    </row>
    <row r="802" spans="1:30" s="103" customFormat="1" ht="15.75" outlineLevel="7" x14ac:dyDescent="0.2">
      <c r="A802" s="22" t="s">
        <v>418</v>
      </c>
      <c r="B802" s="53" t="s">
        <v>460</v>
      </c>
      <c r="C802" s="26" t="s">
        <v>188</v>
      </c>
      <c r="D802" s="26"/>
      <c r="E802" s="27" t="s">
        <v>665</v>
      </c>
      <c r="F802" s="36">
        <f t="shared" si="1220"/>
        <v>366.7</v>
      </c>
      <c r="G802" s="36">
        <f t="shared" si="1220"/>
        <v>0</v>
      </c>
      <c r="H802" s="36">
        <f t="shared" si="1220"/>
        <v>366.7</v>
      </c>
      <c r="I802" s="36">
        <f t="shared" si="1220"/>
        <v>0</v>
      </c>
      <c r="J802" s="36">
        <f t="shared" si="1220"/>
        <v>0</v>
      </c>
      <c r="K802" s="36">
        <f t="shared" si="1220"/>
        <v>366.7</v>
      </c>
      <c r="L802" s="36">
        <f t="shared" si="1220"/>
        <v>0</v>
      </c>
      <c r="M802" s="36">
        <f t="shared" si="1220"/>
        <v>0</v>
      </c>
      <c r="N802" s="36">
        <f t="shared" si="1220"/>
        <v>366.7</v>
      </c>
      <c r="O802" s="36">
        <f t="shared" si="1220"/>
        <v>0</v>
      </c>
      <c r="P802" s="253">
        <f t="shared" si="1220"/>
        <v>366.7</v>
      </c>
      <c r="Q802" s="36">
        <f t="shared" si="1218"/>
        <v>366.7</v>
      </c>
      <c r="R802" s="36">
        <f t="shared" si="1220"/>
        <v>0</v>
      </c>
      <c r="S802" s="36">
        <f t="shared" si="1220"/>
        <v>366.7</v>
      </c>
      <c r="T802" s="36">
        <f t="shared" si="1220"/>
        <v>0</v>
      </c>
      <c r="U802" s="36">
        <f t="shared" si="1220"/>
        <v>366.7</v>
      </c>
      <c r="V802" s="36">
        <f t="shared" si="1220"/>
        <v>0</v>
      </c>
      <c r="W802" s="36">
        <f t="shared" si="1220"/>
        <v>366.7</v>
      </c>
      <c r="X802" s="36">
        <f t="shared" si="1218"/>
        <v>366.7</v>
      </c>
      <c r="Y802" s="36">
        <f t="shared" si="1220"/>
        <v>0</v>
      </c>
      <c r="Z802" s="36">
        <f t="shared" si="1220"/>
        <v>366.7</v>
      </c>
      <c r="AA802" s="36">
        <f t="shared" si="1220"/>
        <v>0</v>
      </c>
      <c r="AB802" s="36">
        <f t="shared" si="1220"/>
        <v>366.7</v>
      </c>
      <c r="AC802" s="36">
        <f t="shared" si="1219"/>
        <v>0</v>
      </c>
      <c r="AD802" s="36">
        <f t="shared" si="1219"/>
        <v>366.7</v>
      </c>
    </row>
    <row r="803" spans="1:30" s="103" customFormat="1" ht="15.75" outlineLevel="7" x14ac:dyDescent="0.2">
      <c r="A803" s="22" t="s">
        <v>418</v>
      </c>
      <c r="B803" s="53" t="s">
        <v>460</v>
      </c>
      <c r="C803" s="26" t="s">
        <v>189</v>
      </c>
      <c r="D803" s="26"/>
      <c r="E803" s="27" t="s">
        <v>190</v>
      </c>
      <c r="F803" s="36">
        <f t="shared" si="1220"/>
        <v>366.7</v>
      </c>
      <c r="G803" s="36">
        <f t="shared" si="1220"/>
        <v>0</v>
      </c>
      <c r="H803" s="36">
        <f t="shared" si="1220"/>
        <v>366.7</v>
      </c>
      <c r="I803" s="36">
        <f t="shared" si="1220"/>
        <v>0</v>
      </c>
      <c r="J803" s="36">
        <f t="shared" si="1220"/>
        <v>0</v>
      </c>
      <c r="K803" s="36">
        <f t="shared" si="1220"/>
        <v>366.7</v>
      </c>
      <c r="L803" s="36">
        <f t="shared" si="1220"/>
        <v>0</v>
      </c>
      <c r="M803" s="36">
        <f t="shared" si="1220"/>
        <v>0</v>
      </c>
      <c r="N803" s="36">
        <f t="shared" si="1220"/>
        <v>366.7</v>
      </c>
      <c r="O803" s="36">
        <f t="shared" si="1220"/>
        <v>0</v>
      </c>
      <c r="P803" s="253">
        <f t="shared" si="1220"/>
        <v>366.7</v>
      </c>
      <c r="Q803" s="36">
        <f t="shared" si="1218"/>
        <v>366.7</v>
      </c>
      <c r="R803" s="36">
        <f t="shared" si="1220"/>
        <v>0</v>
      </c>
      <c r="S803" s="36">
        <f t="shared" si="1220"/>
        <v>366.7</v>
      </c>
      <c r="T803" s="36">
        <f t="shared" si="1220"/>
        <v>0</v>
      </c>
      <c r="U803" s="36">
        <f t="shared" si="1220"/>
        <v>366.7</v>
      </c>
      <c r="V803" s="36">
        <f t="shared" si="1220"/>
        <v>0</v>
      </c>
      <c r="W803" s="36">
        <f t="shared" si="1220"/>
        <v>366.7</v>
      </c>
      <c r="X803" s="36">
        <f t="shared" si="1218"/>
        <v>366.7</v>
      </c>
      <c r="Y803" s="36">
        <f t="shared" si="1220"/>
        <v>0</v>
      </c>
      <c r="Z803" s="36">
        <f t="shared" si="1220"/>
        <v>366.7</v>
      </c>
      <c r="AA803" s="36">
        <f t="shared" si="1220"/>
        <v>0</v>
      </c>
      <c r="AB803" s="36">
        <f t="shared" si="1220"/>
        <v>366.7</v>
      </c>
      <c r="AC803" s="36">
        <f t="shared" si="1219"/>
        <v>0</v>
      </c>
      <c r="AD803" s="36">
        <f t="shared" si="1219"/>
        <v>366.7</v>
      </c>
    </row>
    <row r="804" spans="1:30" s="103" customFormat="1" ht="15.75" outlineLevel="7" x14ac:dyDescent="0.2">
      <c r="A804" s="22" t="s">
        <v>418</v>
      </c>
      <c r="B804" s="53" t="s">
        <v>460</v>
      </c>
      <c r="C804" s="26" t="s">
        <v>285</v>
      </c>
      <c r="D804" s="26"/>
      <c r="E804" s="27" t="s">
        <v>286</v>
      </c>
      <c r="F804" s="36">
        <f t="shared" si="1220"/>
        <v>366.7</v>
      </c>
      <c r="G804" s="36">
        <f t="shared" si="1220"/>
        <v>0</v>
      </c>
      <c r="H804" s="36">
        <f t="shared" si="1220"/>
        <v>366.7</v>
      </c>
      <c r="I804" s="36">
        <f t="shared" si="1220"/>
        <v>0</v>
      </c>
      <c r="J804" s="36">
        <f t="shared" si="1220"/>
        <v>0</v>
      </c>
      <c r="K804" s="36">
        <f t="shared" si="1220"/>
        <v>366.7</v>
      </c>
      <c r="L804" s="36">
        <f t="shared" si="1220"/>
        <v>0</v>
      </c>
      <c r="M804" s="36">
        <f t="shared" si="1220"/>
        <v>0</v>
      </c>
      <c r="N804" s="36">
        <f t="shared" si="1220"/>
        <v>366.7</v>
      </c>
      <c r="O804" s="36">
        <f t="shared" si="1220"/>
        <v>0</v>
      </c>
      <c r="P804" s="253">
        <f t="shared" si="1220"/>
        <v>366.7</v>
      </c>
      <c r="Q804" s="36">
        <f t="shared" si="1218"/>
        <v>366.7</v>
      </c>
      <c r="R804" s="36">
        <f t="shared" si="1220"/>
        <v>0</v>
      </c>
      <c r="S804" s="36">
        <f t="shared" si="1220"/>
        <v>366.7</v>
      </c>
      <c r="T804" s="36">
        <f t="shared" si="1220"/>
        <v>0</v>
      </c>
      <c r="U804" s="36">
        <f t="shared" si="1220"/>
        <v>366.7</v>
      </c>
      <c r="V804" s="36">
        <f t="shared" si="1220"/>
        <v>0</v>
      </c>
      <c r="W804" s="36">
        <f t="shared" si="1220"/>
        <v>366.7</v>
      </c>
      <c r="X804" s="36">
        <f t="shared" si="1218"/>
        <v>366.7</v>
      </c>
      <c r="Y804" s="36">
        <f t="shared" si="1220"/>
        <v>0</v>
      </c>
      <c r="Z804" s="36">
        <f t="shared" si="1220"/>
        <v>366.7</v>
      </c>
      <c r="AA804" s="36">
        <f t="shared" si="1220"/>
        <v>0</v>
      </c>
      <c r="AB804" s="36">
        <f t="shared" si="1220"/>
        <v>366.7</v>
      </c>
      <c r="AC804" s="36">
        <f t="shared" si="1219"/>
        <v>0</v>
      </c>
      <c r="AD804" s="36">
        <f t="shared" si="1219"/>
        <v>366.7</v>
      </c>
    </row>
    <row r="805" spans="1:30" s="103" customFormat="1" ht="15.75" outlineLevel="7" x14ac:dyDescent="0.2">
      <c r="A805" s="22" t="s">
        <v>418</v>
      </c>
      <c r="B805" s="53" t="s">
        <v>460</v>
      </c>
      <c r="C805" s="26" t="s">
        <v>435</v>
      </c>
      <c r="D805" s="30"/>
      <c r="E805" s="27" t="s">
        <v>568</v>
      </c>
      <c r="F805" s="36">
        <f t="shared" si="1220"/>
        <v>366.7</v>
      </c>
      <c r="G805" s="36">
        <f t="shared" si="1220"/>
        <v>0</v>
      </c>
      <c r="H805" s="36">
        <f t="shared" si="1220"/>
        <v>366.7</v>
      </c>
      <c r="I805" s="36">
        <f t="shared" si="1220"/>
        <v>0</v>
      </c>
      <c r="J805" s="36">
        <f t="shared" si="1220"/>
        <v>0</v>
      </c>
      <c r="K805" s="36">
        <f t="shared" si="1220"/>
        <v>366.7</v>
      </c>
      <c r="L805" s="36">
        <f t="shared" si="1220"/>
        <v>0</v>
      </c>
      <c r="M805" s="36">
        <f t="shared" si="1220"/>
        <v>0</v>
      </c>
      <c r="N805" s="36">
        <f t="shared" si="1220"/>
        <v>366.7</v>
      </c>
      <c r="O805" s="36">
        <f t="shared" si="1220"/>
        <v>0</v>
      </c>
      <c r="P805" s="253">
        <f t="shared" si="1220"/>
        <v>366.7</v>
      </c>
      <c r="Q805" s="36">
        <f t="shared" si="1218"/>
        <v>366.7</v>
      </c>
      <c r="R805" s="36">
        <f t="shared" si="1220"/>
        <v>0</v>
      </c>
      <c r="S805" s="36">
        <f t="shared" si="1220"/>
        <v>366.7</v>
      </c>
      <c r="T805" s="36">
        <f t="shared" si="1220"/>
        <v>0</v>
      </c>
      <c r="U805" s="36">
        <f t="shared" si="1220"/>
        <v>366.7</v>
      </c>
      <c r="V805" s="36">
        <f t="shared" si="1220"/>
        <v>0</v>
      </c>
      <c r="W805" s="36">
        <f t="shared" si="1220"/>
        <v>366.7</v>
      </c>
      <c r="X805" s="36">
        <f t="shared" si="1218"/>
        <v>366.7</v>
      </c>
      <c r="Y805" s="36">
        <f t="shared" si="1220"/>
        <v>0</v>
      </c>
      <c r="Z805" s="36">
        <f t="shared" si="1220"/>
        <v>366.7</v>
      </c>
      <c r="AA805" s="36">
        <f t="shared" si="1220"/>
        <v>0</v>
      </c>
      <c r="AB805" s="36">
        <f t="shared" si="1220"/>
        <v>366.7</v>
      </c>
      <c r="AC805" s="36">
        <f t="shared" si="1219"/>
        <v>0</v>
      </c>
      <c r="AD805" s="36">
        <f t="shared" si="1219"/>
        <v>366.7</v>
      </c>
    </row>
    <row r="806" spans="1:30" s="103" customFormat="1" ht="15.75" outlineLevel="7" x14ac:dyDescent="0.2">
      <c r="A806" s="41" t="s">
        <v>418</v>
      </c>
      <c r="B806" s="54" t="s">
        <v>460</v>
      </c>
      <c r="C806" s="30" t="s">
        <v>435</v>
      </c>
      <c r="D806" s="30" t="s">
        <v>41</v>
      </c>
      <c r="E806" s="38" t="s">
        <v>42</v>
      </c>
      <c r="F806" s="32">
        <v>366.7</v>
      </c>
      <c r="G806" s="32"/>
      <c r="H806" s="32">
        <f>SUM(F806:G806)</f>
        <v>366.7</v>
      </c>
      <c r="I806" s="32"/>
      <c r="J806" s="32"/>
      <c r="K806" s="32">
        <f>SUM(H806:J806)</f>
        <v>366.7</v>
      </c>
      <c r="L806" s="32"/>
      <c r="M806" s="32"/>
      <c r="N806" s="32">
        <f>SUM(K806:M806)</f>
        <v>366.7</v>
      </c>
      <c r="O806" s="32"/>
      <c r="P806" s="252">
        <f>SUM(N806:O806)</f>
        <v>366.7</v>
      </c>
      <c r="Q806" s="34">
        <v>366.7</v>
      </c>
      <c r="R806" s="32"/>
      <c r="S806" s="32">
        <f>SUM(Q806:R806)</f>
        <v>366.7</v>
      </c>
      <c r="T806" s="32"/>
      <c r="U806" s="32">
        <f>SUM(S806:T806)</f>
        <v>366.7</v>
      </c>
      <c r="V806" s="32"/>
      <c r="W806" s="32">
        <f>SUM(U806:V806)</f>
        <v>366.7</v>
      </c>
      <c r="X806" s="34">
        <v>366.7</v>
      </c>
      <c r="Y806" s="32"/>
      <c r="Z806" s="32">
        <f>SUM(X806:Y806)</f>
        <v>366.7</v>
      </c>
      <c r="AA806" s="32"/>
      <c r="AB806" s="32">
        <f>SUM(Z806:AA806)</f>
        <v>366.7</v>
      </c>
      <c r="AC806" s="32"/>
      <c r="AD806" s="32">
        <f>SUM(AB806:AC806)</f>
        <v>366.7</v>
      </c>
    </row>
    <row r="807" spans="1:30" ht="15.75" outlineLevel="7" x14ac:dyDescent="0.2">
      <c r="A807" s="41"/>
      <c r="B807" s="41"/>
      <c r="C807" s="41"/>
      <c r="D807" s="41"/>
      <c r="E807" s="4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25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</row>
    <row r="808" spans="1:30" ht="15.75" x14ac:dyDescent="0.2">
      <c r="A808" s="22" t="s">
        <v>424</v>
      </c>
      <c r="B808" s="22"/>
      <c r="C808" s="22"/>
      <c r="D808" s="22"/>
      <c r="E808" s="40" t="s">
        <v>704</v>
      </c>
      <c r="F808" s="36">
        <f t="shared" ref="F808:AB808" si="1221">F809+F816+F829+F860</f>
        <v>320066</v>
      </c>
      <c r="G808" s="36">
        <f t="shared" si="1221"/>
        <v>0</v>
      </c>
      <c r="H808" s="36">
        <f t="shared" si="1221"/>
        <v>320066</v>
      </c>
      <c r="I808" s="36">
        <f t="shared" si="1221"/>
        <v>0</v>
      </c>
      <c r="J808" s="36">
        <f t="shared" si="1221"/>
        <v>0</v>
      </c>
      <c r="K808" s="36">
        <f t="shared" si="1221"/>
        <v>320066</v>
      </c>
      <c r="L808" s="36">
        <f t="shared" si="1221"/>
        <v>41928.525480000004</v>
      </c>
      <c r="M808" s="36">
        <f t="shared" si="1221"/>
        <v>5250</v>
      </c>
      <c r="N808" s="36">
        <f t="shared" si="1221"/>
        <v>367244.52548000001</v>
      </c>
      <c r="O808" s="36">
        <f t="shared" ref="O808:P808" si="1222">O809+O816+O829+O860</f>
        <v>20908.267090000001</v>
      </c>
      <c r="P808" s="253">
        <f t="shared" si="1222"/>
        <v>388152.79256999999</v>
      </c>
      <c r="Q808" s="36">
        <f t="shared" si="1221"/>
        <v>316235.59999999998</v>
      </c>
      <c r="R808" s="36">
        <f t="shared" si="1221"/>
        <v>0</v>
      </c>
      <c r="S808" s="36">
        <f t="shared" si="1221"/>
        <v>316235.59999999998</v>
      </c>
      <c r="T808" s="36">
        <f t="shared" si="1221"/>
        <v>0</v>
      </c>
      <c r="U808" s="36">
        <f t="shared" si="1221"/>
        <v>316235.59999999998</v>
      </c>
      <c r="V808" s="36">
        <f t="shared" ref="V808:W808" si="1223">V809+V816+V829+V860</f>
        <v>0</v>
      </c>
      <c r="W808" s="36">
        <f t="shared" si="1223"/>
        <v>316235.59999999998</v>
      </c>
      <c r="X808" s="36">
        <f t="shared" si="1221"/>
        <v>317400.59999999998</v>
      </c>
      <c r="Y808" s="36">
        <f t="shared" si="1221"/>
        <v>0</v>
      </c>
      <c r="Z808" s="36">
        <f t="shared" si="1221"/>
        <v>317400.59999999998</v>
      </c>
      <c r="AA808" s="36">
        <f t="shared" si="1221"/>
        <v>0</v>
      </c>
      <c r="AB808" s="36">
        <f t="shared" si="1221"/>
        <v>317400.59999999998</v>
      </c>
      <c r="AC808" s="36">
        <f t="shared" ref="AC808:AD808" si="1224">AC809+AC816+AC829+AC860</f>
        <v>0</v>
      </c>
      <c r="AD808" s="36">
        <f t="shared" si="1224"/>
        <v>317400.59999999998</v>
      </c>
    </row>
    <row r="809" spans="1:30" ht="15.75" x14ac:dyDescent="0.2">
      <c r="A809" s="22" t="s">
        <v>424</v>
      </c>
      <c r="B809" s="22" t="s">
        <v>341</v>
      </c>
      <c r="C809" s="22"/>
      <c r="D809" s="22"/>
      <c r="E809" s="85" t="s">
        <v>342</v>
      </c>
      <c r="F809" s="36">
        <f t="shared" ref="F809:AC814" si="1225">F810</f>
        <v>44.2</v>
      </c>
      <c r="G809" s="36">
        <f t="shared" si="1225"/>
        <v>0</v>
      </c>
      <c r="H809" s="36">
        <f t="shared" si="1225"/>
        <v>44.2</v>
      </c>
      <c r="I809" s="36">
        <f t="shared" si="1225"/>
        <v>0</v>
      </c>
      <c r="J809" s="36">
        <f t="shared" si="1225"/>
        <v>0</v>
      </c>
      <c r="K809" s="36">
        <f t="shared" si="1225"/>
        <v>44.2</v>
      </c>
      <c r="L809" s="36">
        <f t="shared" si="1225"/>
        <v>0</v>
      </c>
      <c r="M809" s="36">
        <f t="shared" si="1225"/>
        <v>0</v>
      </c>
      <c r="N809" s="36">
        <f t="shared" si="1225"/>
        <v>44.2</v>
      </c>
      <c r="O809" s="36">
        <f t="shared" si="1225"/>
        <v>0</v>
      </c>
      <c r="P809" s="253">
        <f t="shared" si="1225"/>
        <v>44.2</v>
      </c>
      <c r="Q809" s="36">
        <f t="shared" si="1225"/>
        <v>44.2</v>
      </c>
      <c r="R809" s="36">
        <f t="shared" si="1225"/>
        <v>0</v>
      </c>
      <c r="S809" s="36">
        <f t="shared" si="1225"/>
        <v>44.2</v>
      </c>
      <c r="T809" s="36">
        <f t="shared" si="1225"/>
        <v>0</v>
      </c>
      <c r="U809" s="36">
        <f t="shared" si="1225"/>
        <v>44.2</v>
      </c>
      <c r="V809" s="36">
        <f t="shared" si="1225"/>
        <v>0</v>
      </c>
      <c r="W809" s="36">
        <f t="shared" si="1225"/>
        <v>44.2</v>
      </c>
      <c r="X809" s="36">
        <f t="shared" si="1225"/>
        <v>44.2</v>
      </c>
      <c r="Y809" s="36">
        <f t="shared" si="1225"/>
        <v>0</v>
      </c>
      <c r="Z809" s="36">
        <f t="shared" si="1225"/>
        <v>44.2</v>
      </c>
      <c r="AA809" s="36">
        <f t="shared" si="1225"/>
        <v>0</v>
      </c>
      <c r="AB809" s="36">
        <f t="shared" si="1225"/>
        <v>44.2</v>
      </c>
      <c r="AC809" s="36">
        <f t="shared" si="1225"/>
        <v>0</v>
      </c>
      <c r="AD809" s="36">
        <f t="shared" ref="AC809:AD814" si="1226">AD810</f>
        <v>44.2</v>
      </c>
    </row>
    <row r="810" spans="1:30" ht="15.75" outlineLevel="1" x14ac:dyDescent="0.2">
      <c r="A810" s="22" t="s">
        <v>424</v>
      </c>
      <c r="B810" s="22" t="s">
        <v>345</v>
      </c>
      <c r="C810" s="22"/>
      <c r="D810" s="22"/>
      <c r="E810" s="40" t="s">
        <v>346</v>
      </c>
      <c r="F810" s="36">
        <f t="shared" si="1225"/>
        <v>44.2</v>
      </c>
      <c r="G810" s="36">
        <f t="shared" si="1225"/>
        <v>0</v>
      </c>
      <c r="H810" s="36">
        <f t="shared" si="1225"/>
        <v>44.2</v>
      </c>
      <c r="I810" s="36">
        <f t="shared" si="1225"/>
        <v>0</v>
      </c>
      <c r="J810" s="36">
        <f t="shared" si="1225"/>
        <v>0</v>
      </c>
      <c r="K810" s="36">
        <f t="shared" si="1225"/>
        <v>44.2</v>
      </c>
      <c r="L810" s="36">
        <f t="shared" si="1225"/>
        <v>0</v>
      </c>
      <c r="M810" s="36">
        <f t="shared" si="1225"/>
        <v>0</v>
      </c>
      <c r="N810" s="36">
        <f t="shared" si="1225"/>
        <v>44.2</v>
      </c>
      <c r="O810" s="36">
        <f t="shared" si="1225"/>
        <v>0</v>
      </c>
      <c r="P810" s="253">
        <f t="shared" si="1225"/>
        <v>44.2</v>
      </c>
      <c r="Q810" s="36">
        <f t="shared" si="1225"/>
        <v>44.2</v>
      </c>
      <c r="R810" s="36">
        <f t="shared" si="1225"/>
        <v>0</v>
      </c>
      <c r="S810" s="36">
        <f t="shared" si="1225"/>
        <v>44.2</v>
      </c>
      <c r="T810" s="36">
        <f t="shared" si="1225"/>
        <v>0</v>
      </c>
      <c r="U810" s="36">
        <f t="shared" si="1225"/>
        <v>44.2</v>
      </c>
      <c r="V810" s="36">
        <f t="shared" si="1225"/>
        <v>0</v>
      </c>
      <c r="W810" s="36">
        <f t="shared" si="1225"/>
        <v>44.2</v>
      </c>
      <c r="X810" s="36">
        <f t="shared" si="1225"/>
        <v>44.2</v>
      </c>
      <c r="Y810" s="36">
        <f t="shared" si="1225"/>
        <v>0</v>
      </c>
      <c r="Z810" s="36">
        <f t="shared" si="1225"/>
        <v>44.2</v>
      </c>
      <c r="AA810" s="36">
        <f t="shared" si="1225"/>
        <v>0</v>
      </c>
      <c r="AB810" s="36">
        <f t="shared" si="1225"/>
        <v>44.2</v>
      </c>
      <c r="AC810" s="36">
        <f t="shared" si="1226"/>
        <v>0</v>
      </c>
      <c r="AD810" s="36">
        <f t="shared" si="1226"/>
        <v>44.2</v>
      </c>
    </row>
    <row r="811" spans="1:30" ht="31.5" outlineLevel="2" x14ac:dyDescent="0.2">
      <c r="A811" s="22" t="s">
        <v>424</v>
      </c>
      <c r="B811" s="22" t="s">
        <v>345</v>
      </c>
      <c r="C811" s="22" t="s">
        <v>23</v>
      </c>
      <c r="D811" s="22"/>
      <c r="E811" s="40" t="s">
        <v>668</v>
      </c>
      <c r="F811" s="36">
        <f t="shared" si="1225"/>
        <v>44.2</v>
      </c>
      <c r="G811" s="36">
        <f t="shared" si="1225"/>
        <v>0</v>
      </c>
      <c r="H811" s="36">
        <f t="shared" si="1225"/>
        <v>44.2</v>
      </c>
      <c r="I811" s="36">
        <f t="shared" si="1225"/>
        <v>0</v>
      </c>
      <c r="J811" s="36">
        <f t="shared" si="1225"/>
        <v>0</v>
      </c>
      <c r="K811" s="36">
        <f t="shared" si="1225"/>
        <v>44.2</v>
      </c>
      <c r="L811" s="36">
        <f t="shared" si="1225"/>
        <v>0</v>
      </c>
      <c r="M811" s="36">
        <f t="shared" si="1225"/>
        <v>0</v>
      </c>
      <c r="N811" s="36">
        <f t="shared" si="1225"/>
        <v>44.2</v>
      </c>
      <c r="O811" s="36">
        <f t="shared" si="1225"/>
        <v>0</v>
      </c>
      <c r="P811" s="253">
        <f t="shared" si="1225"/>
        <v>44.2</v>
      </c>
      <c r="Q811" s="36">
        <f t="shared" si="1225"/>
        <v>44.2</v>
      </c>
      <c r="R811" s="36">
        <f t="shared" si="1225"/>
        <v>0</v>
      </c>
      <c r="S811" s="36">
        <f t="shared" si="1225"/>
        <v>44.2</v>
      </c>
      <c r="T811" s="36">
        <f t="shared" si="1225"/>
        <v>0</v>
      </c>
      <c r="U811" s="36">
        <f t="shared" si="1225"/>
        <v>44.2</v>
      </c>
      <c r="V811" s="36">
        <f t="shared" si="1225"/>
        <v>0</v>
      </c>
      <c r="W811" s="36">
        <f t="shared" si="1225"/>
        <v>44.2</v>
      </c>
      <c r="X811" s="36">
        <f t="shared" si="1225"/>
        <v>44.2</v>
      </c>
      <c r="Y811" s="36">
        <f t="shared" si="1225"/>
        <v>0</v>
      </c>
      <c r="Z811" s="36">
        <f t="shared" si="1225"/>
        <v>44.2</v>
      </c>
      <c r="AA811" s="36">
        <f t="shared" si="1225"/>
        <v>0</v>
      </c>
      <c r="AB811" s="36">
        <f t="shared" si="1225"/>
        <v>44.2</v>
      </c>
      <c r="AC811" s="36">
        <f t="shared" si="1226"/>
        <v>0</v>
      </c>
      <c r="AD811" s="36">
        <f t="shared" si="1226"/>
        <v>44.2</v>
      </c>
    </row>
    <row r="812" spans="1:30" ht="15.75" outlineLevel="3" x14ac:dyDescent="0.2">
      <c r="A812" s="22" t="s">
        <v>424</v>
      </c>
      <c r="B812" s="22" t="s">
        <v>345</v>
      </c>
      <c r="C812" s="22" t="s">
        <v>45</v>
      </c>
      <c r="D812" s="22"/>
      <c r="E812" s="40" t="s">
        <v>689</v>
      </c>
      <c r="F812" s="36">
        <f t="shared" si="1225"/>
        <v>44.2</v>
      </c>
      <c r="G812" s="36">
        <f t="shared" si="1225"/>
        <v>0</v>
      </c>
      <c r="H812" s="36">
        <f t="shared" si="1225"/>
        <v>44.2</v>
      </c>
      <c r="I812" s="36">
        <f t="shared" si="1225"/>
        <v>0</v>
      </c>
      <c r="J812" s="36">
        <f t="shared" si="1225"/>
        <v>0</v>
      </c>
      <c r="K812" s="36">
        <f t="shared" si="1225"/>
        <v>44.2</v>
      </c>
      <c r="L812" s="36">
        <f t="shared" si="1225"/>
        <v>0</v>
      </c>
      <c r="M812" s="36">
        <f t="shared" si="1225"/>
        <v>0</v>
      </c>
      <c r="N812" s="36">
        <f t="shared" si="1225"/>
        <v>44.2</v>
      </c>
      <c r="O812" s="36">
        <f t="shared" si="1225"/>
        <v>0</v>
      </c>
      <c r="P812" s="253">
        <f t="shared" si="1225"/>
        <v>44.2</v>
      </c>
      <c r="Q812" s="36">
        <f t="shared" si="1225"/>
        <v>44.2</v>
      </c>
      <c r="R812" s="36">
        <f t="shared" si="1225"/>
        <v>0</v>
      </c>
      <c r="S812" s="36">
        <f t="shared" si="1225"/>
        <v>44.2</v>
      </c>
      <c r="T812" s="36">
        <f t="shared" si="1225"/>
        <v>0</v>
      </c>
      <c r="U812" s="36">
        <f t="shared" si="1225"/>
        <v>44.2</v>
      </c>
      <c r="V812" s="36">
        <f t="shared" si="1225"/>
        <v>0</v>
      </c>
      <c r="W812" s="36">
        <f t="shared" si="1225"/>
        <v>44.2</v>
      </c>
      <c r="X812" s="36">
        <f t="shared" si="1225"/>
        <v>44.2</v>
      </c>
      <c r="Y812" s="36">
        <f t="shared" si="1225"/>
        <v>0</v>
      </c>
      <c r="Z812" s="36">
        <f t="shared" si="1225"/>
        <v>44.2</v>
      </c>
      <c r="AA812" s="36">
        <f t="shared" si="1225"/>
        <v>0</v>
      </c>
      <c r="AB812" s="36">
        <f t="shared" si="1225"/>
        <v>44.2</v>
      </c>
      <c r="AC812" s="36">
        <f t="shared" si="1226"/>
        <v>0</v>
      </c>
      <c r="AD812" s="36">
        <f t="shared" si="1226"/>
        <v>44.2</v>
      </c>
    </row>
    <row r="813" spans="1:30" ht="31.5" outlineLevel="4" x14ac:dyDescent="0.2">
      <c r="A813" s="22" t="s">
        <v>424</v>
      </c>
      <c r="B813" s="22" t="s">
        <v>345</v>
      </c>
      <c r="C813" s="22" t="s">
        <v>46</v>
      </c>
      <c r="D813" s="22"/>
      <c r="E813" s="40" t="s">
        <v>679</v>
      </c>
      <c r="F813" s="36">
        <f t="shared" si="1225"/>
        <v>44.2</v>
      </c>
      <c r="G813" s="36">
        <f t="shared" si="1225"/>
        <v>0</v>
      </c>
      <c r="H813" s="36">
        <f t="shared" si="1225"/>
        <v>44.2</v>
      </c>
      <c r="I813" s="36">
        <f t="shared" si="1225"/>
        <v>0</v>
      </c>
      <c r="J813" s="36">
        <f t="shared" si="1225"/>
        <v>0</v>
      </c>
      <c r="K813" s="36">
        <f t="shared" si="1225"/>
        <v>44.2</v>
      </c>
      <c r="L813" s="36">
        <f t="shared" si="1225"/>
        <v>0</v>
      </c>
      <c r="M813" s="36">
        <f t="shared" si="1225"/>
        <v>0</v>
      </c>
      <c r="N813" s="36">
        <f t="shared" si="1225"/>
        <v>44.2</v>
      </c>
      <c r="O813" s="36">
        <f t="shared" si="1225"/>
        <v>0</v>
      </c>
      <c r="P813" s="253">
        <f t="shared" si="1225"/>
        <v>44.2</v>
      </c>
      <c r="Q813" s="36">
        <f t="shared" si="1225"/>
        <v>44.2</v>
      </c>
      <c r="R813" s="36">
        <f t="shared" si="1225"/>
        <v>0</v>
      </c>
      <c r="S813" s="36">
        <f t="shared" si="1225"/>
        <v>44.2</v>
      </c>
      <c r="T813" s="36">
        <f t="shared" si="1225"/>
        <v>0</v>
      </c>
      <c r="U813" s="36">
        <f t="shared" si="1225"/>
        <v>44.2</v>
      </c>
      <c r="V813" s="36">
        <f t="shared" si="1225"/>
        <v>0</v>
      </c>
      <c r="W813" s="36">
        <f t="shared" si="1225"/>
        <v>44.2</v>
      </c>
      <c r="X813" s="36">
        <f t="shared" si="1225"/>
        <v>44.2</v>
      </c>
      <c r="Y813" s="36">
        <f t="shared" si="1225"/>
        <v>0</v>
      </c>
      <c r="Z813" s="36">
        <f t="shared" si="1225"/>
        <v>44.2</v>
      </c>
      <c r="AA813" s="36">
        <f t="shared" si="1225"/>
        <v>0</v>
      </c>
      <c r="AB813" s="36">
        <f t="shared" si="1225"/>
        <v>44.2</v>
      </c>
      <c r="AC813" s="36">
        <f t="shared" si="1226"/>
        <v>0</v>
      </c>
      <c r="AD813" s="36">
        <f t="shared" si="1226"/>
        <v>44.2</v>
      </c>
    </row>
    <row r="814" spans="1:30" ht="15.75" outlineLevel="5" x14ac:dyDescent="0.2">
      <c r="A814" s="22" t="s">
        <v>424</v>
      </c>
      <c r="B814" s="22" t="s">
        <v>345</v>
      </c>
      <c r="C814" s="22" t="s">
        <v>47</v>
      </c>
      <c r="D814" s="22"/>
      <c r="E814" s="40" t="s">
        <v>48</v>
      </c>
      <c r="F814" s="36">
        <f>F815</f>
        <v>44.2</v>
      </c>
      <c r="G814" s="36">
        <f t="shared" si="1225"/>
        <v>0</v>
      </c>
      <c r="H814" s="36">
        <f t="shared" si="1225"/>
        <v>44.2</v>
      </c>
      <c r="I814" s="36">
        <f t="shared" si="1225"/>
        <v>0</v>
      </c>
      <c r="J814" s="36">
        <f t="shared" si="1225"/>
        <v>0</v>
      </c>
      <c r="K814" s="36">
        <f t="shared" si="1225"/>
        <v>44.2</v>
      </c>
      <c r="L814" s="36">
        <f t="shared" si="1225"/>
        <v>0</v>
      </c>
      <c r="M814" s="36">
        <f t="shared" si="1225"/>
        <v>0</v>
      </c>
      <c r="N814" s="36">
        <f t="shared" si="1225"/>
        <v>44.2</v>
      </c>
      <c r="O814" s="36">
        <f t="shared" si="1225"/>
        <v>0</v>
      </c>
      <c r="P814" s="253">
        <f t="shared" si="1225"/>
        <v>44.2</v>
      </c>
      <c r="Q814" s="36">
        <f t="shared" si="1225"/>
        <v>44.2</v>
      </c>
      <c r="R814" s="36">
        <f t="shared" si="1225"/>
        <v>0</v>
      </c>
      <c r="S814" s="36">
        <f t="shared" si="1225"/>
        <v>44.2</v>
      </c>
      <c r="T814" s="36">
        <f t="shared" si="1225"/>
        <v>0</v>
      </c>
      <c r="U814" s="36">
        <f t="shared" si="1225"/>
        <v>44.2</v>
      </c>
      <c r="V814" s="36">
        <f t="shared" si="1225"/>
        <v>0</v>
      </c>
      <c r="W814" s="36">
        <f t="shared" si="1225"/>
        <v>44.2</v>
      </c>
      <c r="X814" s="36">
        <f t="shared" si="1225"/>
        <v>44.2</v>
      </c>
      <c r="Y814" s="36">
        <f t="shared" si="1225"/>
        <v>0</v>
      </c>
      <c r="Z814" s="36">
        <f t="shared" si="1225"/>
        <v>44.2</v>
      </c>
      <c r="AA814" s="36">
        <f t="shared" si="1225"/>
        <v>0</v>
      </c>
      <c r="AB814" s="36">
        <f t="shared" si="1225"/>
        <v>44.2</v>
      </c>
      <c r="AC814" s="36">
        <f t="shared" si="1226"/>
        <v>0</v>
      </c>
      <c r="AD814" s="36">
        <f t="shared" si="1226"/>
        <v>44.2</v>
      </c>
    </row>
    <row r="815" spans="1:30" ht="15.75" outlineLevel="7" x14ac:dyDescent="0.2">
      <c r="A815" s="41" t="s">
        <v>424</v>
      </c>
      <c r="B815" s="41" t="s">
        <v>345</v>
      </c>
      <c r="C815" s="41" t="s">
        <v>47</v>
      </c>
      <c r="D815" s="41" t="s">
        <v>6</v>
      </c>
      <c r="E815" s="42" t="s">
        <v>7</v>
      </c>
      <c r="F815" s="32">
        <f>39+5.2</f>
        <v>44.2</v>
      </c>
      <c r="G815" s="32"/>
      <c r="H815" s="32">
        <f>SUM(F815:G815)</f>
        <v>44.2</v>
      </c>
      <c r="I815" s="32"/>
      <c r="J815" s="32"/>
      <c r="K815" s="32">
        <f>SUM(H815:J815)</f>
        <v>44.2</v>
      </c>
      <c r="L815" s="32"/>
      <c r="M815" s="32"/>
      <c r="N815" s="32">
        <f>SUM(K815:M815)</f>
        <v>44.2</v>
      </c>
      <c r="O815" s="32"/>
      <c r="P815" s="252">
        <f>SUM(N815:O815)</f>
        <v>44.2</v>
      </c>
      <c r="Q815" s="32">
        <f t="shared" ref="Q815:X815" si="1227">39+5.2</f>
        <v>44.2</v>
      </c>
      <c r="R815" s="32"/>
      <c r="S815" s="32">
        <f>SUM(Q815:R815)</f>
        <v>44.2</v>
      </c>
      <c r="T815" s="32"/>
      <c r="U815" s="32">
        <f>SUM(S815:T815)</f>
        <v>44.2</v>
      </c>
      <c r="V815" s="32"/>
      <c r="W815" s="32">
        <f>SUM(U815:V815)</f>
        <v>44.2</v>
      </c>
      <c r="X815" s="32">
        <f t="shared" si="1227"/>
        <v>44.2</v>
      </c>
      <c r="Y815" s="32"/>
      <c r="Z815" s="32">
        <f>SUM(X815:Y815)</f>
        <v>44.2</v>
      </c>
      <c r="AA815" s="32"/>
      <c r="AB815" s="32">
        <f>SUM(Z815:AA815)</f>
        <v>44.2</v>
      </c>
      <c r="AC815" s="32"/>
      <c r="AD815" s="32">
        <f>SUM(AB815:AC815)</f>
        <v>44.2</v>
      </c>
    </row>
    <row r="816" spans="1:30" ht="15.75" outlineLevel="7" x14ac:dyDescent="0.2">
      <c r="A816" s="22" t="s">
        <v>424</v>
      </c>
      <c r="B816" s="22" t="s">
        <v>369</v>
      </c>
      <c r="C816" s="41"/>
      <c r="D816" s="41"/>
      <c r="E816" s="85" t="s">
        <v>370</v>
      </c>
      <c r="F816" s="36">
        <f t="shared" ref="F816:AC820" si="1228">F817</f>
        <v>253.99999999999997</v>
      </c>
      <c r="G816" s="36">
        <f t="shared" si="1228"/>
        <v>0</v>
      </c>
      <c r="H816" s="36">
        <f t="shared" si="1228"/>
        <v>253.99999999999997</v>
      </c>
      <c r="I816" s="36">
        <f t="shared" si="1228"/>
        <v>0</v>
      </c>
      <c r="J816" s="36">
        <f t="shared" si="1228"/>
        <v>0</v>
      </c>
      <c r="K816" s="36">
        <f t="shared" si="1228"/>
        <v>253.99999999999997</v>
      </c>
      <c r="L816" s="36">
        <f t="shared" si="1228"/>
        <v>32770</v>
      </c>
      <c r="M816" s="36">
        <f t="shared" si="1228"/>
        <v>0</v>
      </c>
      <c r="N816" s="36">
        <f t="shared" si="1228"/>
        <v>33024</v>
      </c>
      <c r="O816" s="36">
        <f t="shared" si="1228"/>
        <v>0</v>
      </c>
      <c r="P816" s="253">
        <f t="shared" si="1228"/>
        <v>33024</v>
      </c>
      <c r="Q816" s="36">
        <f t="shared" si="1228"/>
        <v>253.99999999999997</v>
      </c>
      <c r="R816" s="36">
        <f t="shared" si="1228"/>
        <v>0</v>
      </c>
      <c r="S816" s="36">
        <f t="shared" si="1228"/>
        <v>253.99999999999997</v>
      </c>
      <c r="T816" s="36">
        <f t="shared" si="1228"/>
        <v>0</v>
      </c>
      <c r="U816" s="36">
        <f t="shared" si="1228"/>
        <v>253.99999999999997</v>
      </c>
      <c r="V816" s="36">
        <f t="shared" si="1228"/>
        <v>0</v>
      </c>
      <c r="W816" s="36">
        <f t="shared" si="1228"/>
        <v>253.99999999999997</v>
      </c>
      <c r="X816" s="36">
        <f t="shared" si="1228"/>
        <v>253.99999999999997</v>
      </c>
      <c r="Y816" s="36">
        <f t="shared" si="1228"/>
        <v>0</v>
      </c>
      <c r="Z816" s="36">
        <f t="shared" si="1228"/>
        <v>253.99999999999997</v>
      </c>
      <c r="AA816" s="36">
        <f t="shared" si="1228"/>
        <v>0</v>
      </c>
      <c r="AB816" s="36">
        <f t="shared" si="1228"/>
        <v>253.99999999999997</v>
      </c>
      <c r="AC816" s="36">
        <f t="shared" si="1228"/>
        <v>0</v>
      </c>
      <c r="AD816" s="36">
        <f t="shared" ref="AC816:AD820" si="1229">AD817</f>
        <v>253.99999999999997</v>
      </c>
    </row>
    <row r="817" spans="1:30" ht="15.75" outlineLevel="1" x14ac:dyDescent="0.2">
      <c r="A817" s="22" t="s">
        <v>424</v>
      </c>
      <c r="B817" s="22" t="s">
        <v>378</v>
      </c>
      <c r="C817" s="22"/>
      <c r="D817" s="22"/>
      <c r="E817" s="40" t="s">
        <v>379</v>
      </c>
      <c r="F817" s="36">
        <f t="shared" si="1228"/>
        <v>253.99999999999997</v>
      </c>
      <c r="G817" s="36">
        <f t="shared" si="1228"/>
        <v>0</v>
      </c>
      <c r="H817" s="36">
        <f t="shared" si="1228"/>
        <v>253.99999999999997</v>
      </c>
      <c r="I817" s="36">
        <f t="shared" si="1228"/>
        <v>0</v>
      </c>
      <c r="J817" s="36">
        <f t="shared" si="1228"/>
        <v>0</v>
      </c>
      <c r="K817" s="36">
        <f t="shared" si="1228"/>
        <v>253.99999999999997</v>
      </c>
      <c r="L817" s="36">
        <f t="shared" si="1228"/>
        <v>32770</v>
      </c>
      <c r="M817" s="36">
        <f t="shared" si="1228"/>
        <v>0</v>
      </c>
      <c r="N817" s="36">
        <f t="shared" si="1228"/>
        <v>33024</v>
      </c>
      <c r="O817" s="36">
        <f t="shared" si="1228"/>
        <v>0</v>
      </c>
      <c r="P817" s="253">
        <f t="shared" si="1228"/>
        <v>33024</v>
      </c>
      <c r="Q817" s="36">
        <f t="shared" si="1228"/>
        <v>253.99999999999997</v>
      </c>
      <c r="R817" s="36">
        <f t="shared" si="1228"/>
        <v>0</v>
      </c>
      <c r="S817" s="36">
        <f t="shared" si="1228"/>
        <v>253.99999999999997</v>
      </c>
      <c r="T817" s="36">
        <f t="shared" si="1228"/>
        <v>0</v>
      </c>
      <c r="U817" s="36">
        <f t="shared" si="1228"/>
        <v>253.99999999999997</v>
      </c>
      <c r="V817" s="36">
        <f t="shared" si="1228"/>
        <v>0</v>
      </c>
      <c r="W817" s="36">
        <f t="shared" si="1228"/>
        <v>253.99999999999997</v>
      </c>
      <c r="X817" s="36">
        <f t="shared" si="1228"/>
        <v>253.99999999999997</v>
      </c>
      <c r="Y817" s="36">
        <f t="shared" si="1228"/>
        <v>0</v>
      </c>
      <c r="Z817" s="36">
        <f t="shared" si="1228"/>
        <v>253.99999999999997</v>
      </c>
      <c r="AA817" s="36">
        <f t="shared" si="1228"/>
        <v>0</v>
      </c>
      <c r="AB817" s="36">
        <f t="shared" si="1228"/>
        <v>253.99999999999997</v>
      </c>
      <c r="AC817" s="36">
        <f t="shared" si="1229"/>
        <v>0</v>
      </c>
      <c r="AD817" s="36">
        <f t="shared" si="1229"/>
        <v>253.99999999999997</v>
      </c>
    </row>
    <row r="818" spans="1:30" ht="31.5" outlineLevel="2" x14ac:dyDescent="0.2">
      <c r="A818" s="22" t="s">
        <v>424</v>
      </c>
      <c r="B818" s="22" t="s">
        <v>378</v>
      </c>
      <c r="C818" s="22" t="s">
        <v>111</v>
      </c>
      <c r="D818" s="22"/>
      <c r="E818" s="40" t="s">
        <v>636</v>
      </c>
      <c r="F818" s="36">
        <f t="shared" si="1228"/>
        <v>253.99999999999997</v>
      </c>
      <c r="G818" s="36">
        <f t="shared" si="1228"/>
        <v>0</v>
      </c>
      <c r="H818" s="36">
        <f t="shared" si="1228"/>
        <v>253.99999999999997</v>
      </c>
      <c r="I818" s="36">
        <f t="shared" si="1228"/>
        <v>0</v>
      </c>
      <c r="J818" s="36">
        <f t="shared" si="1228"/>
        <v>0</v>
      </c>
      <c r="K818" s="36">
        <f t="shared" si="1228"/>
        <v>253.99999999999997</v>
      </c>
      <c r="L818" s="36">
        <f t="shared" si="1228"/>
        <v>32770</v>
      </c>
      <c r="M818" s="36">
        <f t="shared" si="1228"/>
        <v>0</v>
      </c>
      <c r="N818" s="36">
        <f t="shared" si="1228"/>
        <v>33024</v>
      </c>
      <c r="O818" s="36">
        <f t="shared" si="1228"/>
        <v>0</v>
      </c>
      <c r="P818" s="253">
        <f t="shared" si="1228"/>
        <v>33024</v>
      </c>
      <c r="Q818" s="36">
        <f t="shared" si="1228"/>
        <v>253.99999999999997</v>
      </c>
      <c r="R818" s="36">
        <f t="shared" si="1228"/>
        <v>0</v>
      </c>
      <c r="S818" s="36">
        <f t="shared" si="1228"/>
        <v>253.99999999999997</v>
      </c>
      <c r="T818" s="36">
        <f t="shared" si="1228"/>
        <v>0</v>
      </c>
      <c r="U818" s="36">
        <f t="shared" si="1228"/>
        <v>253.99999999999997</v>
      </c>
      <c r="V818" s="36">
        <f t="shared" si="1228"/>
        <v>0</v>
      </c>
      <c r="W818" s="36">
        <f t="shared" si="1228"/>
        <v>253.99999999999997</v>
      </c>
      <c r="X818" s="36">
        <f t="shared" si="1228"/>
        <v>253.99999999999997</v>
      </c>
      <c r="Y818" s="36">
        <f t="shared" si="1228"/>
        <v>0</v>
      </c>
      <c r="Z818" s="36">
        <f t="shared" si="1228"/>
        <v>253.99999999999997</v>
      </c>
      <c r="AA818" s="36">
        <f t="shared" si="1228"/>
        <v>0</v>
      </c>
      <c r="AB818" s="36">
        <f t="shared" si="1228"/>
        <v>253.99999999999997</v>
      </c>
      <c r="AC818" s="36">
        <f t="shared" si="1229"/>
        <v>0</v>
      </c>
      <c r="AD818" s="36">
        <f t="shared" si="1229"/>
        <v>253.99999999999997</v>
      </c>
    </row>
    <row r="819" spans="1:30" ht="15.75" outlineLevel="3" x14ac:dyDescent="0.2">
      <c r="A819" s="22" t="s">
        <v>424</v>
      </c>
      <c r="B819" s="22" t="s">
        <v>378</v>
      </c>
      <c r="C819" s="22" t="s">
        <v>112</v>
      </c>
      <c r="D819" s="22"/>
      <c r="E819" s="40" t="s">
        <v>714</v>
      </c>
      <c r="F819" s="36">
        <f>F820</f>
        <v>253.99999999999997</v>
      </c>
      <c r="G819" s="36">
        <f t="shared" si="1228"/>
        <v>0</v>
      </c>
      <c r="H819" s="36">
        <f t="shared" si="1228"/>
        <v>253.99999999999997</v>
      </c>
      <c r="I819" s="36">
        <f t="shared" si="1228"/>
        <v>0</v>
      </c>
      <c r="J819" s="36">
        <f t="shared" si="1228"/>
        <v>0</v>
      </c>
      <c r="K819" s="36">
        <f t="shared" si="1228"/>
        <v>253.99999999999997</v>
      </c>
      <c r="L819" s="36">
        <f t="shared" si="1228"/>
        <v>32770</v>
      </c>
      <c r="M819" s="36">
        <f t="shared" si="1228"/>
        <v>0</v>
      </c>
      <c r="N819" s="36">
        <f t="shared" si="1228"/>
        <v>33024</v>
      </c>
      <c r="O819" s="36">
        <f t="shared" si="1228"/>
        <v>0</v>
      </c>
      <c r="P819" s="253">
        <f t="shared" si="1228"/>
        <v>33024</v>
      </c>
      <c r="Q819" s="36">
        <f t="shared" si="1228"/>
        <v>253.99999999999997</v>
      </c>
      <c r="R819" s="36">
        <f t="shared" si="1228"/>
        <v>0</v>
      </c>
      <c r="S819" s="36">
        <f t="shared" si="1228"/>
        <v>253.99999999999997</v>
      </c>
      <c r="T819" s="36">
        <f t="shared" si="1228"/>
        <v>0</v>
      </c>
      <c r="U819" s="36">
        <f t="shared" si="1228"/>
        <v>253.99999999999997</v>
      </c>
      <c r="V819" s="36">
        <f t="shared" si="1228"/>
        <v>0</v>
      </c>
      <c r="W819" s="36">
        <f t="shared" si="1228"/>
        <v>253.99999999999997</v>
      </c>
      <c r="X819" s="36">
        <f t="shared" si="1228"/>
        <v>253.99999999999997</v>
      </c>
      <c r="Y819" s="36">
        <f t="shared" si="1228"/>
        <v>0</v>
      </c>
      <c r="Z819" s="36">
        <f t="shared" si="1228"/>
        <v>253.99999999999997</v>
      </c>
      <c r="AA819" s="36">
        <f t="shared" si="1228"/>
        <v>0</v>
      </c>
      <c r="AB819" s="36">
        <f t="shared" si="1228"/>
        <v>253.99999999999997</v>
      </c>
      <c r="AC819" s="36">
        <f t="shared" si="1229"/>
        <v>0</v>
      </c>
      <c r="AD819" s="36">
        <f t="shared" si="1229"/>
        <v>253.99999999999997</v>
      </c>
    </row>
    <row r="820" spans="1:30" ht="31.5" outlineLevel="4" x14ac:dyDescent="0.2">
      <c r="A820" s="22" t="s">
        <v>424</v>
      </c>
      <c r="B820" s="22" t="s">
        <v>378</v>
      </c>
      <c r="C820" s="22" t="s">
        <v>113</v>
      </c>
      <c r="D820" s="22"/>
      <c r="E820" s="40" t="s">
        <v>637</v>
      </c>
      <c r="F820" s="36">
        <f t="shared" si="1228"/>
        <v>253.99999999999997</v>
      </c>
      <c r="G820" s="36">
        <f t="shared" si="1228"/>
        <v>0</v>
      </c>
      <c r="H820" s="36">
        <f t="shared" si="1228"/>
        <v>253.99999999999997</v>
      </c>
      <c r="I820" s="36">
        <f t="shared" si="1228"/>
        <v>0</v>
      </c>
      <c r="J820" s="36">
        <f t="shared" si="1228"/>
        <v>0</v>
      </c>
      <c r="K820" s="36">
        <f>K821+K825+K827</f>
        <v>253.99999999999997</v>
      </c>
      <c r="L820" s="36">
        <f t="shared" ref="L820:N820" si="1230">L821+L825+L827</f>
        <v>32770</v>
      </c>
      <c r="M820" s="36">
        <f t="shared" si="1230"/>
        <v>0</v>
      </c>
      <c r="N820" s="36">
        <f t="shared" si="1230"/>
        <v>33024</v>
      </c>
      <c r="O820" s="36">
        <f t="shared" ref="O820:P820" si="1231">O821+O825+O827</f>
        <v>0</v>
      </c>
      <c r="P820" s="253">
        <f t="shared" si="1231"/>
        <v>33024</v>
      </c>
      <c r="Q820" s="36">
        <f t="shared" si="1228"/>
        <v>253.99999999999997</v>
      </c>
      <c r="R820" s="36">
        <f t="shared" si="1228"/>
        <v>0</v>
      </c>
      <c r="S820" s="36">
        <f t="shared" si="1228"/>
        <v>253.99999999999997</v>
      </c>
      <c r="T820" s="36">
        <f t="shared" si="1228"/>
        <v>0</v>
      </c>
      <c r="U820" s="36">
        <f t="shared" si="1228"/>
        <v>253.99999999999997</v>
      </c>
      <c r="V820" s="36">
        <f t="shared" si="1228"/>
        <v>0</v>
      </c>
      <c r="W820" s="36">
        <f t="shared" si="1228"/>
        <v>253.99999999999997</v>
      </c>
      <c r="X820" s="36">
        <f t="shared" si="1228"/>
        <v>253.99999999999997</v>
      </c>
      <c r="Y820" s="36">
        <f t="shared" si="1228"/>
        <v>0</v>
      </c>
      <c r="Z820" s="36">
        <f t="shared" si="1228"/>
        <v>253.99999999999997</v>
      </c>
      <c r="AA820" s="36">
        <f t="shared" si="1228"/>
        <v>0</v>
      </c>
      <c r="AB820" s="36">
        <f t="shared" si="1228"/>
        <v>253.99999999999997</v>
      </c>
      <c r="AC820" s="36">
        <f t="shared" si="1229"/>
        <v>0</v>
      </c>
      <c r="AD820" s="36">
        <f t="shared" si="1229"/>
        <v>253.99999999999997</v>
      </c>
    </row>
    <row r="821" spans="1:30" ht="15.75" outlineLevel="5" x14ac:dyDescent="0.2">
      <c r="A821" s="22" t="s">
        <v>424</v>
      </c>
      <c r="B821" s="22" t="s">
        <v>378</v>
      </c>
      <c r="C821" s="22" t="s">
        <v>241</v>
      </c>
      <c r="D821" s="22"/>
      <c r="E821" s="40" t="s">
        <v>242</v>
      </c>
      <c r="F821" s="36">
        <f>F822+F823+F824</f>
        <v>253.99999999999997</v>
      </c>
      <c r="G821" s="36">
        <f t="shared" ref="G821:AB821" si="1232">G822+G823+G824</f>
        <v>0</v>
      </c>
      <c r="H821" s="36">
        <f t="shared" si="1232"/>
        <v>253.99999999999997</v>
      </c>
      <c r="I821" s="36">
        <f t="shared" si="1232"/>
        <v>0</v>
      </c>
      <c r="J821" s="36">
        <f t="shared" si="1232"/>
        <v>0</v>
      </c>
      <c r="K821" s="36">
        <f t="shared" si="1232"/>
        <v>253.99999999999997</v>
      </c>
      <c r="L821" s="36">
        <f t="shared" si="1232"/>
        <v>0</v>
      </c>
      <c r="M821" s="36">
        <f t="shared" si="1232"/>
        <v>0</v>
      </c>
      <c r="N821" s="36">
        <f t="shared" si="1232"/>
        <v>253.99999999999997</v>
      </c>
      <c r="O821" s="36">
        <f t="shared" ref="O821:P821" si="1233">O822+O823+O824</f>
        <v>0</v>
      </c>
      <c r="P821" s="253">
        <f t="shared" si="1233"/>
        <v>253.99999999999997</v>
      </c>
      <c r="Q821" s="36">
        <f t="shared" si="1232"/>
        <v>253.99999999999997</v>
      </c>
      <c r="R821" s="36">
        <f t="shared" si="1232"/>
        <v>0</v>
      </c>
      <c r="S821" s="36">
        <f t="shared" si="1232"/>
        <v>253.99999999999997</v>
      </c>
      <c r="T821" s="36">
        <f t="shared" si="1232"/>
        <v>0</v>
      </c>
      <c r="U821" s="36">
        <f t="shared" si="1232"/>
        <v>253.99999999999997</v>
      </c>
      <c r="V821" s="36">
        <f t="shared" ref="V821:W821" si="1234">V822+V823+V824</f>
        <v>0</v>
      </c>
      <c r="W821" s="36">
        <f t="shared" si="1234"/>
        <v>253.99999999999997</v>
      </c>
      <c r="X821" s="36">
        <f t="shared" si="1232"/>
        <v>253.99999999999997</v>
      </c>
      <c r="Y821" s="36">
        <f t="shared" si="1232"/>
        <v>0</v>
      </c>
      <c r="Z821" s="36">
        <f t="shared" si="1232"/>
        <v>253.99999999999997</v>
      </c>
      <c r="AA821" s="36">
        <f t="shared" si="1232"/>
        <v>0</v>
      </c>
      <c r="AB821" s="36">
        <f t="shared" si="1232"/>
        <v>253.99999999999997</v>
      </c>
      <c r="AC821" s="36">
        <f t="shared" ref="AC821:AD821" si="1235">AC822+AC823+AC824</f>
        <v>0</v>
      </c>
      <c r="AD821" s="36">
        <f t="shared" si="1235"/>
        <v>253.99999999999997</v>
      </c>
    </row>
    <row r="822" spans="1:30" ht="15.75" outlineLevel="7" x14ac:dyDescent="0.2">
      <c r="A822" s="41" t="s">
        <v>424</v>
      </c>
      <c r="B822" s="41" t="s">
        <v>378</v>
      </c>
      <c r="C822" s="41" t="s">
        <v>241</v>
      </c>
      <c r="D822" s="41" t="s">
        <v>6</v>
      </c>
      <c r="E822" s="42" t="s">
        <v>7</v>
      </c>
      <c r="F822" s="32">
        <f>71.6+28.3</f>
        <v>99.899999999999991</v>
      </c>
      <c r="G822" s="32">
        <v>10</v>
      </c>
      <c r="H822" s="32">
        <f t="shared" ref="H822:H824" si="1236">SUM(F822:G822)</f>
        <v>109.89999999999999</v>
      </c>
      <c r="I822" s="32"/>
      <c r="J822" s="32"/>
      <c r="K822" s="32">
        <f t="shared" ref="K822:K824" si="1237">SUM(H822:J822)</f>
        <v>109.89999999999999</v>
      </c>
      <c r="L822" s="32"/>
      <c r="M822" s="32"/>
      <c r="N822" s="32">
        <f t="shared" ref="N822:N824" si="1238">SUM(K822:M822)</f>
        <v>109.89999999999999</v>
      </c>
      <c r="O822" s="32"/>
      <c r="P822" s="252">
        <f>SUM(N822:O822)</f>
        <v>109.89999999999999</v>
      </c>
      <c r="Q822" s="32">
        <f>71.6+28.3</f>
        <v>99.899999999999991</v>
      </c>
      <c r="R822" s="32">
        <v>10</v>
      </c>
      <c r="S822" s="32">
        <f t="shared" ref="S822:S824" si="1239">SUM(Q822:R822)</f>
        <v>109.89999999999999</v>
      </c>
      <c r="T822" s="32"/>
      <c r="U822" s="32">
        <f t="shared" ref="U822:U824" si="1240">SUM(S822:T822)</f>
        <v>109.89999999999999</v>
      </c>
      <c r="V822" s="32"/>
      <c r="W822" s="32">
        <f t="shared" ref="W822:W824" si="1241">SUM(U822:V822)</f>
        <v>109.89999999999999</v>
      </c>
      <c r="X822" s="32">
        <f>71.6+28.3</f>
        <v>99.899999999999991</v>
      </c>
      <c r="Y822" s="32">
        <v>10</v>
      </c>
      <c r="Z822" s="32">
        <f t="shared" ref="Z822:Z824" si="1242">SUM(X822:Y822)</f>
        <v>109.89999999999999</v>
      </c>
      <c r="AA822" s="32"/>
      <c r="AB822" s="32">
        <f t="shared" ref="AB822:AB824" si="1243">SUM(Z822:AA822)</f>
        <v>109.89999999999999</v>
      </c>
      <c r="AC822" s="32"/>
      <c r="AD822" s="32">
        <f t="shared" ref="AD822:AD824" si="1244">SUM(AB822:AC822)</f>
        <v>109.89999999999999</v>
      </c>
    </row>
    <row r="823" spans="1:30" ht="15.75" outlineLevel="7" x14ac:dyDescent="0.2">
      <c r="A823" s="41" t="s">
        <v>424</v>
      </c>
      <c r="B823" s="41" t="s">
        <v>378</v>
      </c>
      <c r="C823" s="41" t="s">
        <v>241</v>
      </c>
      <c r="D823" s="41" t="s">
        <v>41</v>
      </c>
      <c r="E823" s="42" t="s">
        <v>42</v>
      </c>
      <c r="F823" s="32">
        <v>30</v>
      </c>
      <c r="G823" s="32">
        <v>-10</v>
      </c>
      <c r="H823" s="32">
        <f t="shared" si="1236"/>
        <v>20</v>
      </c>
      <c r="I823" s="32"/>
      <c r="J823" s="32"/>
      <c r="K823" s="32">
        <f t="shared" si="1237"/>
        <v>20</v>
      </c>
      <c r="L823" s="32"/>
      <c r="M823" s="32"/>
      <c r="N823" s="32">
        <f t="shared" si="1238"/>
        <v>20</v>
      </c>
      <c r="O823" s="32"/>
      <c r="P823" s="252">
        <f>SUM(N823:O823)</f>
        <v>20</v>
      </c>
      <c r="Q823" s="34">
        <v>30</v>
      </c>
      <c r="R823" s="32">
        <v>-10</v>
      </c>
      <c r="S823" s="32">
        <f t="shared" si="1239"/>
        <v>20</v>
      </c>
      <c r="T823" s="32"/>
      <c r="U823" s="32">
        <f t="shared" si="1240"/>
        <v>20</v>
      </c>
      <c r="V823" s="32"/>
      <c r="W823" s="32">
        <f t="shared" si="1241"/>
        <v>20</v>
      </c>
      <c r="X823" s="34">
        <v>30</v>
      </c>
      <c r="Y823" s="32">
        <v>-10</v>
      </c>
      <c r="Z823" s="32">
        <f t="shared" si="1242"/>
        <v>20</v>
      </c>
      <c r="AA823" s="32"/>
      <c r="AB823" s="32">
        <f t="shared" si="1243"/>
        <v>20</v>
      </c>
      <c r="AC823" s="32"/>
      <c r="AD823" s="32">
        <f t="shared" si="1244"/>
        <v>20</v>
      </c>
    </row>
    <row r="824" spans="1:30" ht="15.75" outlineLevel="7" x14ac:dyDescent="0.2">
      <c r="A824" s="41" t="s">
        <v>424</v>
      </c>
      <c r="B824" s="41" t="s">
        <v>378</v>
      </c>
      <c r="C824" s="41" t="s">
        <v>241</v>
      </c>
      <c r="D824" s="41" t="s">
        <v>14</v>
      </c>
      <c r="E824" s="42" t="s">
        <v>15</v>
      </c>
      <c r="F824" s="32">
        <v>124.1</v>
      </c>
      <c r="G824" s="32"/>
      <c r="H824" s="32">
        <f t="shared" si="1236"/>
        <v>124.1</v>
      </c>
      <c r="I824" s="32"/>
      <c r="J824" s="32"/>
      <c r="K824" s="32">
        <f t="shared" si="1237"/>
        <v>124.1</v>
      </c>
      <c r="L824" s="32"/>
      <c r="M824" s="32"/>
      <c r="N824" s="32">
        <f t="shared" si="1238"/>
        <v>124.1</v>
      </c>
      <c r="O824" s="32"/>
      <c r="P824" s="252">
        <f>SUM(N824:O824)</f>
        <v>124.1</v>
      </c>
      <c r="Q824" s="34">
        <v>124.1</v>
      </c>
      <c r="R824" s="32"/>
      <c r="S824" s="32">
        <f t="shared" si="1239"/>
        <v>124.1</v>
      </c>
      <c r="T824" s="32"/>
      <c r="U824" s="32">
        <f t="shared" si="1240"/>
        <v>124.1</v>
      </c>
      <c r="V824" s="32"/>
      <c r="W824" s="32">
        <f t="shared" si="1241"/>
        <v>124.1</v>
      </c>
      <c r="X824" s="34">
        <v>124.1</v>
      </c>
      <c r="Y824" s="32"/>
      <c r="Z824" s="32">
        <f t="shared" si="1242"/>
        <v>124.1</v>
      </c>
      <c r="AA824" s="32"/>
      <c r="AB824" s="32">
        <f t="shared" si="1243"/>
        <v>124.1</v>
      </c>
      <c r="AC824" s="32"/>
      <c r="AD824" s="32">
        <f t="shared" si="1244"/>
        <v>124.1</v>
      </c>
    </row>
    <row r="825" spans="1:30" ht="15.75" outlineLevel="7" x14ac:dyDescent="0.2">
      <c r="A825" s="22" t="s">
        <v>424</v>
      </c>
      <c r="B825" s="22" t="s">
        <v>378</v>
      </c>
      <c r="C825" s="22" t="s">
        <v>793</v>
      </c>
      <c r="D825" s="22"/>
      <c r="E825" s="40" t="s">
        <v>794</v>
      </c>
      <c r="F825" s="32"/>
      <c r="G825" s="32"/>
      <c r="H825" s="32"/>
      <c r="I825" s="32"/>
      <c r="J825" s="32"/>
      <c r="K825" s="36">
        <f t="shared" ref="K825:P825" si="1245">K826</f>
        <v>0</v>
      </c>
      <c r="L825" s="36">
        <f t="shared" si="1245"/>
        <v>30320</v>
      </c>
      <c r="M825" s="36">
        <f t="shared" si="1245"/>
        <v>0</v>
      </c>
      <c r="N825" s="36">
        <f t="shared" si="1245"/>
        <v>30320</v>
      </c>
      <c r="O825" s="36">
        <f t="shared" si="1245"/>
        <v>0</v>
      </c>
      <c r="P825" s="253">
        <f t="shared" si="1245"/>
        <v>30320</v>
      </c>
      <c r="Q825" s="34"/>
      <c r="R825" s="32"/>
      <c r="S825" s="32"/>
      <c r="T825" s="32"/>
      <c r="U825" s="32"/>
      <c r="V825" s="32"/>
      <c r="W825" s="32"/>
      <c r="X825" s="34"/>
      <c r="Y825" s="32"/>
      <c r="Z825" s="32"/>
      <c r="AA825" s="32"/>
      <c r="AB825" s="32"/>
      <c r="AC825" s="32"/>
      <c r="AD825" s="32"/>
    </row>
    <row r="826" spans="1:30" ht="15.75" outlineLevel="7" x14ac:dyDescent="0.2">
      <c r="A826" s="41" t="s">
        <v>424</v>
      </c>
      <c r="B826" s="41" t="s">
        <v>378</v>
      </c>
      <c r="C826" s="41" t="s">
        <v>793</v>
      </c>
      <c r="D826" s="41" t="s">
        <v>41</v>
      </c>
      <c r="E826" s="42" t="s">
        <v>42</v>
      </c>
      <c r="F826" s="32"/>
      <c r="G826" s="32"/>
      <c r="H826" s="32"/>
      <c r="I826" s="32"/>
      <c r="J826" s="32"/>
      <c r="K826" s="32"/>
      <c r="L826" s="32">
        <f>1354.21457+28965.78543</f>
        <v>30320</v>
      </c>
      <c r="M826" s="32"/>
      <c r="N826" s="32">
        <f>SUM(K826:M826)</f>
        <v>30320</v>
      </c>
      <c r="O826" s="32"/>
      <c r="P826" s="252">
        <f>SUM(N826:O826)</f>
        <v>30320</v>
      </c>
      <c r="Q826" s="34"/>
      <c r="R826" s="32"/>
      <c r="S826" s="32"/>
      <c r="T826" s="32"/>
      <c r="U826" s="32"/>
      <c r="V826" s="32"/>
      <c r="W826" s="32"/>
      <c r="X826" s="34"/>
      <c r="Y826" s="32"/>
      <c r="Z826" s="32"/>
      <c r="AA826" s="32"/>
      <c r="AB826" s="32"/>
      <c r="AC826" s="32"/>
      <c r="AD826" s="32"/>
    </row>
    <row r="827" spans="1:30" ht="31.5" outlineLevel="7" x14ac:dyDescent="0.2">
      <c r="A827" s="22" t="s">
        <v>424</v>
      </c>
      <c r="B827" s="22" t="s">
        <v>378</v>
      </c>
      <c r="C827" s="22" t="s">
        <v>801</v>
      </c>
      <c r="D827" s="22"/>
      <c r="E827" s="40" t="s">
        <v>802</v>
      </c>
      <c r="F827" s="32"/>
      <c r="G827" s="32"/>
      <c r="H827" s="32"/>
      <c r="I827" s="32"/>
      <c r="J827" s="32"/>
      <c r="K827" s="36">
        <f t="shared" ref="K827:P827" si="1246">K828</f>
        <v>0</v>
      </c>
      <c r="L827" s="36">
        <f t="shared" si="1246"/>
        <v>2450</v>
      </c>
      <c r="M827" s="36">
        <f t="shared" si="1246"/>
        <v>0</v>
      </c>
      <c r="N827" s="36">
        <f t="shared" si="1246"/>
        <v>2450</v>
      </c>
      <c r="O827" s="36">
        <f t="shared" si="1246"/>
        <v>0</v>
      </c>
      <c r="P827" s="253">
        <f t="shared" si="1246"/>
        <v>2450</v>
      </c>
      <c r="Q827" s="34"/>
      <c r="R827" s="32"/>
      <c r="S827" s="32"/>
      <c r="T827" s="32"/>
      <c r="U827" s="32"/>
      <c r="V827" s="32"/>
      <c r="W827" s="32"/>
      <c r="X827" s="34"/>
      <c r="Y827" s="32"/>
      <c r="Z827" s="32"/>
      <c r="AA827" s="32"/>
      <c r="AB827" s="32"/>
      <c r="AC827" s="32"/>
      <c r="AD827" s="32"/>
    </row>
    <row r="828" spans="1:30" ht="15.75" outlineLevel="7" x14ac:dyDescent="0.2">
      <c r="A828" s="41" t="s">
        <v>424</v>
      </c>
      <c r="B828" s="41" t="s">
        <v>378</v>
      </c>
      <c r="C828" s="41" t="s">
        <v>801</v>
      </c>
      <c r="D828" s="41" t="s">
        <v>41</v>
      </c>
      <c r="E828" s="42" t="s">
        <v>42</v>
      </c>
      <c r="F828" s="32"/>
      <c r="G828" s="32"/>
      <c r="H828" s="32"/>
      <c r="I828" s="32"/>
      <c r="J828" s="32"/>
      <c r="K828" s="32"/>
      <c r="L828" s="32">
        <f>269.5+2180.5</f>
        <v>2450</v>
      </c>
      <c r="M828" s="32"/>
      <c r="N828" s="32">
        <f>SUM(K828:M828)</f>
        <v>2450</v>
      </c>
      <c r="O828" s="32"/>
      <c r="P828" s="252">
        <f>SUM(N828:O828)</f>
        <v>2450</v>
      </c>
      <c r="Q828" s="34"/>
      <c r="R828" s="32"/>
      <c r="S828" s="32"/>
      <c r="T828" s="32"/>
      <c r="U828" s="32"/>
      <c r="V828" s="32"/>
      <c r="W828" s="32"/>
      <c r="X828" s="34"/>
      <c r="Y828" s="32"/>
      <c r="Z828" s="32"/>
      <c r="AA828" s="32"/>
      <c r="AB828" s="32"/>
      <c r="AC828" s="32"/>
      <c r="AD828" s="32"/>
    </row>
    <row r="829" spans="1:30" ht="15.75" outlineLevel="7" x14ac:dyDescent="0.2">
      <c r="A829" s="22" t="s">
        <v>424</v>
      </c>
      <c r="B829" s="22" t="s">
        <v>347</v>
      </c>
      <c r="C829" s="41"/>
      <c r="D829" s="41"/>
      <c r="E829" s="85" t="s">
        <v>348</v>
      </c>
      <c r="F829" s="36">
        <f t="shared" ref="F829:AB829" si="1247">F830+F848+F842</f>
        <v>88226.1</v>
      </c>
      <c r="G829" s="36">
        <f t="shared" si="1247"/>
        <v>0</v>
      </c>
      <c r="H829" s="36">
        <f t="shared" si="1247"/>
        <v>88226.1</v>
      </c>
      <c r="I829" s="36">
        <f t="shared" si="1247"/>
        <v>0</v>
      </c>
      <c r="J829" s="36">
        <f t="shared" si="1247"/>
        <v>0</v>
      </c>
      <c r="K829" s="36">
        <f t="shared" si="1247"/>
        <v>88226.1</v>
      </c>
      <c r="L829" s="36">
        <f t="shared" si="1247"/>
        <v>261.12202000000002</v>
      </c>
      <c r="M829" s="36">
        <f t="shared" si="1247"/>
        <v>250</v>
      </c>
      <c r="N829" s="36">
        <f t="shared" si="1247"/>
        <v>88737.222020000001</v>
      </c>
      <c r="O829" s="36">
        <f t="shared" ref="O829:P829" si="1248">O830+O848+O842</f>
        <v>9491.9075100000009</v>
      </c>
      <c r="P829" s="253">
        <f t="shared" si="1248"/>
        <v>98229.129530000006</v>
      </c>
      <c r="Q829" s="36">
        <f t="shared" si="1247"/>
        <v>88172.900000000009</v>
      </c>
      <c r="R829" s="36">
        <f t="shared" si="1247"/>
        <v>0</v>
      </c>
      <c r="S829" s="36">
        <f t="shared" si="1247"/>
        <v>88172.900000000009</v>
      </c>
      <c r="T829" s="36">
        <f t="shared" si="1247"/>
        <v>0</v>
      </c>
      <c r="U829" s="36">
        <f t="shared" si="1247"/>
        <v>88172.900000000009</v>
      </c>
      <c r="V829" s="36">
        <f t="shared" ref="V829:W829" si="1249">V830+V848+V842</f>
        <v>0</v>
      </c>
      <c r="W829" s="36">
        <f t="shared" si="1249"/>
        <v>88172.900000000009</v>
      </c>
      <c r="X829" s="36">
        <f t="shared" si="1247"/>
        <v>88172.900000000009</v>
      </c>
      <c r="Y829" s="36">
        <f t="shared" si="1247"/>
        <v>0</v>
      </c>
      <c r="Z829" s="36">
        <f t="shared" si="1247"/>
        <v>88172.900000000009</v>
      </c>
      <c r="AA829" s="36">
        <f t="shared" si="1247"/>
        <v>0</v>
      </c>
      <c r="AB829" s="36">
        <f t="shared" si="1247"/>
        <v>88172.900000000009</v>
      </c>
      <c r="AC829" s="36">
        <f t="shared" ref="AC829:AD829" si="1250">AC830+AC848+AC842</f>
        <v>0</v>
      </c>
      <c r="AD829" s="36">
        <f t="shared" si="1250"/>
        <v>88172.900000000009</v>
      </c>
    </row>
    <row r="830" spans="1:30" ht="15.75" outlineLevel="1" x14ac:dyDescent="0.2">
      <c r="A830" s="22" t="s">
        <v>424</v>
      </c>
      <c r="B830" s="22" t="s">
        <v>422</v>
      </c>
      <c r="C830" s="22"/>
      <c r="D830" s="22"/>
      <c r="E830" s="40" t="s">
        <v>423</v>
      </c>
      <c r="F830" s="36">
        <f>F831</f>
        <v>70939.100000000006</v>
      </c>
      <c r="G830" s="36">
        <f t="shared" ref="G830:AD830" si="1251">G831</f>
        <v>0</v>
      </c>
      <c r="H830" s="36">
        <f t="shared" si="1251"/>
        <v>70939.100000000006</v>
      </c>
      <c r="I830" s="36">
        <f t="shared" si="1251"/>
        <v>0</v>
      </c>
      <c r="J830" s="36">
        <f t="shared" si="1251"/>
        <v>0</v>
      </c>
      <c r="K830" s="36">
        <f t="shared" si="1251"/>
        <v>70939.100000000006</v>
      </c>
      <c r="L830" s="36">
        <f t="shared" si="1251"/>
        <v>0</v>
      </c>
      <c r="M830" s="36">
        <f t="shared" si="1251"/>
        <v>0</v>
      </c>
      <c r="N830" s="36">
        <f t="shared" si="1251"/>
        <v>70939.100000000006</v>
      </c>
      <c r="O830" s="36">
        <f t="shared" si="1251"/>
        <v>7574.2003600000007</v>
      </c>
      <c r="P830" s="253">
        <f t="shared" si="1251"/>
        <v>78513.300360000008</v>
      </c>
      <c r="Q830" s="36">
        <f t="shared" si="1251"/>
        <v>70939.100000000006</v>
      </c>
      <c r="R830" s="36">
        <f t="shared" si="1251"/>
        <v>0</v>
      </c>
      <c r="S830" s="36">
        <f t="shared" si="1251"/>
        <v>70939.100000000006</v>
      </c>
      <c r="T830" s="36">
        <f t="shared" si="1251"/>
        <v>0</v>
      </c>
      <c r="U830" s="36">
        <f t="shared" si="1251"/>
        <v>70939.100000000006</v>
      </c>
      <c r="V830" s="36">
        <f t="shared" si="1251"/>
        <v>0</v>
      </c>
      <c r="W830" s="36">
        <f t="shared" si="1251"/>
        <v>70939.100000000006</v>
      </c>
      <c r="X830" s="36">
        <f t="shared" si="1251"/>
        <v>70939.100000000006</v>
      </c>
      <c r="Y830" s="36">
        <f t="shared" si="1251"/>
        <v>0</v>
      </c>
      <c r="Z830" s="36">
        <f t="shared" si="1251"/>
        <v>70939.100000000006</v>
      </c>
      <c r="AA830" s="36">
        <f t="shared" si="1251"/>
        <v>0</v>
      </c>
      <c r="AB830" s="36">
        <f t="shared" si="1251"/>
        <v>70939.100000000006</v>
      </c>
      <c r="AC830" s="36">
        <f t="shared" si="1251"/>
        <v>0</v>
      </c>
      <c r="AD830" s="36">
        <f t="shared" si="1251"/>
        <v>70939.100000000006</v>
      </c>
    </row>
    <row r="831" spans="1:30" ht="31.5" outlineLevel="2" x14ac:dyDescent="0.2">
      <c r="A831" s="22" t="s">
        <v>424</v>
      </c>
      <c r="B831" s="22" t="s">
        <v>422</v>
      </c>
      <c r="C831" s="22" t="s">
        <v>111</v>
      </c>
      <c r="D831" s="22"/>
      <c r="E831" s="40" t="s">
        <v>636</v>
      </c>
      <c r="F831" s="36">
        <f t="shared" ref="F831:AB831" si="1252">F838+F832</f>
        <v>70939.100000000006</v>
      </c>
      <c r="G831" s="36">
        <f t="shared" si="1252"/>
        <v>0</v>
      </c>
      <c r="H831" s="36">
        <f t="shared" si="1252"/>
        <v>70939.100000000006</v>
      </c>
      <c r="I831" s="36">
        <f t="shared" si="1252"/>
        <v>0</v>
      </c>
      <c r="J831" s="36">
        <f t="shared" si="1252"/>
        <v>0</v>
      </c>
      <c r="K831" s="36">
        <f t="shared" si="1252"/>
        <v>70939.100000000006</v>
      </c>
      <c r="L831" s="36">
        <f t="shared" si="1252"/>
        <v>0</v>
      </c>
      <c r="M831" s="36">
        <f t="shared" si="1252"/>
        <v>0</v>
      </c>
      <c r="N831" s="36">
        <f t="shared" si="1252"/>
        <v>70939.100000000006</v>
      </c>
      <c r="O831" s="36">
        <f t="shared" ref="O831:P831" si="1253">O838+O832</f>
        <v>7574.2003600000007</v>
      </c>
      <c r="P831" s="253">
        <f t="shared" si="1253"/>
        <v>78513.300360000008</v>
      </c>
      <c r="Q831" s="36">
        <f t="shared" si="1252"/>
        <v>70939.100000000006</v>
      </c>
      <c r="R831" s="36">
        <f t="shared" si="1252"/>
        <v>0</v>
      </c>
      <c r="S831" s="36">
        <f t="shared" si="1252"/>
        <v>70939.100000000006</v>
      </c>
      <c r="T831" s="36">
        <f t="shared" si="1252"/>
        <v>0</v>
      </c>
      <c r="U831" s="36">
        <f t="shared" si="1252"/>
        <v>70939.100000000006</v>
      </c>
      <c r="V831" s="36">
        <f t="shared" ref="V831:W831" si="1254">V838+V832</f>
        <v>0</v>
      </c>
      <c r="W831" s="36">
        <f t="shared" si="1254"/>
        <v>70939.100000000006</v>
      </c>
      <c r="X831" s="36">
        <f t="shared" si="1252"/>
        <v>70939.100000000006</v>
      </c>
      <c r="Y831" s="36">
        <f t="shared" si="1252"/>
        <v>0</v>
      </c>
      <c r="Z831" s="36">
        <f t="shared" si="1252"/>
        <v>70939.100000000006</v>
      </c>
      <c r="AA831" s="36">
        <f t="shared" si="1252"/>
        <v>0</v>
      </c>
      <c r="AB831" s="36">
        <f t="shared" si="1252"/>
        <v>70939.100000000006</v>
      </c>
      <c r="AC831" s="36">
        <f t="shared" ref="AC831:AD831" si="1255">AC838+AC832</f>
        <v>0</v>
      </c>
      <c r="AD831" s="36">
        <f t="shared" si="1255"/>
        <v>70939.100000000006</v>
      </c>
    </row>
    <row r="832" spans="1:30" ht="15.75" outlineLevel="2" x14ac:dyDescent="0.2">
      <c r="A832" s="22" t="s">
        <v>424</v>
      </c>
      <c r="B832" s="22" t="s">
        <v>422</v>
      </c>
      <c r="C832" s="22" t="s">
        <v>164</v>
      </c>
      <c r="D832" s="22"/>
      <c r="E832" s="40" t="s">
        <v>682</v>
      </c>
      <c r="F832" s="36">
        <f t="shared" ref="F832:AC834" si="1256">F833</f>
        <v>200</v>
      </c>
      <c r="G832" s="36">
        <f t="shared" si="1256"/>
        <v>0</v>
      </c>
      <c r="H832" s="36">
        <f t="shared" si="1256"/>
        <v>200</v>
      </c>
      <c r="I832" s="36">
        <f t="shared" si="1256"/>
        <v>0</v>
      </c>
      <c r="J832" s="36">
        <f t="shared" si="1256"/>
        <v>0</v>
      </c>
      <c r="K832" s="36">
        <f t="shared" si="1256"/>
        <v>200</v>
      </c>
      <c r="L832" s="36">
        <f t="shared" si="1256"/>
        <v>0</v>
      </c>
      <c r="M832" s="36">
        <f t="shared" si="1256"/>
        <v>0</v>
      </c>
      <c r="N832" s="36">
        <f t="shared" si="1256"/>
        <v>200</v>
      </c>
      <c r="O832" s="36">
        <f t="shared" si="1256"/>
        <v>0</v>
      </c>
      <c r="P832" s="253">
        <f t="shared" si="1256"/>
        <v>200</v>
      </c>
      <c r="Q832" s="36">
        <f t="shared" si="1256"/>
        <v>200</v>
      </c>
      <c r="R832" s="36">
        <f t="shared" si="1256"/>
        <v>0</v>
      </c>
      <c r="S832" s="36">
        <f t="shared" si="1256"/>
        <v>200</v>
      </c>
      <c r="T832" s="36">
        <f t="shared" si="1256"/>
        <v>0</v>
      </c>
      <c r="U832" s="36">
        <f t="shared" si="1256"/>
        <v>200</v>
      </c>
      <c r="V832" s="36">
        <f t="shared" si="1256"/>
        <v>0</v>
      </c>
      <c r="W832" s="36">
        <f t="shared" si="1256"/>
        <v>200</v>
      </c>
      <c r="X832" s="36">
        <f t="shared" si="1256"/>
        <v>200</v>
      </c>
      <c r="Y832" s="36">
        <f t="shared" si="1256"/>
        <v>0</v>
      </c>
      <c r="Z832" s="36">
        <f t="shared" si="1256"/>
        <v>200</v>
      </c>
      <c r="AA832" s="36">
        <f t="shared" si="1256"/>
        <v>0</v>
      </c>
      <c r="AB832" s="36">
        <f t="shared" si="1256"/>
        <v>200</v>
      </c>
      <c r="AC832" s="36">
        <f t="shared" si="1256"/>
        <v>0</v>
      </c>
      <c r="AD832" s="36">
        <f t="shared" ref="AC832:AD834" si="1257">AD833</f>
        <v>200</v>
      </c>
    </row>
    <row r="833" spans="1:30" ht="15.75" outlineLevel="2" x14ac:dyDescent="0.2">
      <c r="A833" s="22" t="s">
        <v>424</v>
      </c>
      <c r="B833" s="22" t="s">
        <v>422</v>
      </c>
      <c r="C833" s="22" t="s">
        <v>165</v>
      </c>
      <c r="D833" s="22"/>
      <c r="E833" s="40" t="s">
        <v>317</v>
      </c>
      <c r="F833" s="36">
        <f>F834+F836</f>
        <v>200</v>
      </c>
      <c r="G833" s="36">
        <f t="shared" ref="G833:AB833" si="1258">G834+G836</f>
        <v>0</v>
      </c>
      <c r="H833" s="36">
        <f t="shared" si="1258"/>
        <v>200</v>
      </c>
      <c r="I833" s="36">
        <f t="shared" si="1258"/>
        <v>0</v>
      </c>
      <c r="J833" s="36">
        <f t="shared" si="1258"/>
        <v>0</v>
      </c>
      <c r="K833" s="36">
        <f t="shared" si="1258"/>
        <v>200</v>
      </c>
      <c r="L833" s="36">
        <f t="shared" si="1258"/>
        <v>0</v>
      </c>
      <c r="M833" s="36">
        <f t="shared" si="1258"/>
        <v>0</v>
      </c>
      <c r="N833" s="36">
        <f t="shared" si="1258"/>
        <v>200</v>
      </c>
      <c r="O833" s="36">
        <f t="shared" ref="O833:P833" si="1259">O834+O836</f>
        <v>0</v>
      </c>
      <c r="P833" s="253">
        <f t="shared" si="1259"/>
        <v>200</v>
      </c>
      <c r="Q833" s="36">
        <f t="shared" si="1258"/>
        <v>200</v>
      </c>
      <c r="R833" s="36">
        <f t="shared" si="1258"/>
        <v>0</v>
      </c>
      <c r="S833" s="36">
        <f t="shared" si="1258"/>
        <v>200</v>
      </c>
      <c r="T833" s="36">
        <f t="shared" si="1258"/>
        <v>0</v>
      </c>
      <c r="U833" s="36">
        <f t="shared" si="1258"/>
        <v>200</v>
      </c>
      <c r="V833" s="36">
        <f t="shared" ref="V833:W833" si="1260">V834+V836</f>
        <v>0</v>
      </c>
      <c r="W833" s="36">
        <f t="shared" si="1260"/>
        <v>200</v>
      </c>
      <c r="X833" s="36">
        <f t="shared" si="1258"/>
        <v>200</v>
      </c>
      <c r="Y833" s="36">
        <f t="shared" si="1258"/>
        <v>0</v>
      </c>
      <c r="Z833" s="36">
        <f t="shared" si="1258"/>
        <v>200</v>
      </c>
      <c r="AA833" s="36">
        <f t="shared" si="1258"/>
        <v>0</v>
      </c>
      <c r="AB833" s="36">
        <f t="shared" si="1258"/>
        <v>200</v>
      </c>
      <c r="AC833" s="36">
        <f t="shared" ref="AC833:AD833" si="1261">AC834+AC836</f>
        <v>0</v>
      </c>
      <c r="AD833" s="36">
        <f t="shared" si="1261"/>
        <v>200</v>
      </c>
    </row>
    <row r="834" spans="1:30" s="82" customFormat="1" ht="31.5" hidden="1" outlineLevel="2" x14ac:dyDescent="0.2">
      <c r="A834" s="22" t="s">
        <v>424</v>
      </c>
      <c r="B834" s="22" t="s">
        <v>422</v>
      </c>
      <c r="C834" s="26" t="s">
        <v>478</v>
      </c>
      <c r="D834" s="26"/>
      <c r="E834" s="59" t="s">
        <v>479</v>
      </c>
      <c r="F834" s="36">
        <f>F835</f>
        <v>200</v>
      </c>
      <c r="G834" s="36">
        <f t="shared" si="1256"/>
        <v>-200</v>
      </c>
      <c r="H834" s="36">
        <f>H835</f>
        <v>0</v>
      </c>
      <c r="I834" s="36">
        <f t="shared" si="1256"/>
        <v>0</v>
      </c>
      <c r="J834" s="36">
        <f t="shared" si="1256"/>
        <v>0</v>
      </c>
      <c r="K834" s="36">
        <f>K835</f>
        <v>0</v>
      </c>
      <c r="L834" s="36">
        <f t="shared" si="1256"/>
        <v>0</v>
      </c>
      <c r="M834" s="36">
        <f t="shared" si="1256"/>
        <v>0</v>
      </c>
      <c r="N834" s="36">
        <f>N835</f>
        <v>0</v>
      </c>
      <c r="O834" s="36">
        <f t="shared" si="1256"/>
        <v>0</v>
      </c>
      <c r="P834" s="253">
        <f>P835</f>
        <v>0</v>
      </c>
      <c r="Q834" s="36">
        <f>Q835</f>
        <v>200</v>
      </c>
      <c r="R834" s="36">
        <f t="shared" si="1256"/>
        <v>-200</v>
      </c>
      <c r="S834" s="36">
        <f t="shared" si="1256"/>
        <v>0</v>
      </c>
      <c r="T834" s="36">
        <f t="shared" si="1256"/>
        <v>0</v>
      </c>
      <c r="U834" s="36">
        <f t="shared" si="1256"/>
        <v>0</v>
      </c>
      <c r="V834" s="36">
        <f t="shared" si="1256"/>
        <v>0</v>
      </c>
      <c r="W834" s="36">
        <f t="shared" si="1256"/>
        <v>0</v>
      </c>
      <c r="X834" s="36">
        <f>X835</f>
        <v>200</v>
      </c>
      <c r="Y834" s="36">
        <f t="shared" si="1256"/>
        <v>-200</v>
      </c>
      <c r="Z834" s="36">
        <f t="shared" si="1256"/>
        <v>0</v>
      </c>
      <c r="AA834" s="36">
        <f t="shared" si="1256"/>
        <v>0</v>
      </c>
      <c r="AB834" s="36">
        <f t="shared" si="1256"/>
        <v>0</v>
      </c>
      <c r="AC834" s="36">
        <f t="shared" si="1257"/>
        <v>0</v>
      </c>
      <c r="AD834" s="36">
        <f t="shared" si="1257"/>
        <v>0</v>
      </c>
    </row>
    <row r="835" spans="1:30" ht="15.75" hidden="1" outlineLevel="2" x14ac:dyDescent="0.2">
      <c r="A835" s="41" t="s">
        <v>424</v>
      </c>
      <c r="B835" s="41" t="s">
        <v>422</v>
      </c>
      <c r="C835" s="30" t="s">
        <v>478</v>
      </c>
      <c r="D835" s="30" t="s">
        <v>41</v>
      </c>
      <c r="E835" s="31" t="s">
        <v>310</v>
      </c>
      <c r="F835" s="32">
        <v>200</v>
      </c>
      <c r="G835" s="32">
        <v>-200</v>
      </c>
      <c r="H835" s="32">
        <f>SUM(F835:G835)</f>
        <v>0</v>
      </c>
      <c r="I835" s="32"/>
      <c r="J835" s="32"/>
      <c r="K835" s="32">
        <f>SUM(H835:J835)</f>
        <v>0</v>
      </c>
      <c r="L835" s="32"/>
      <c r="M835" s="32"/>
      <c r="N835" s="32">
        <f>SUM(K835:M835)</f>
        <v>0</v>
      </c>
      <c r="O835" s="32"/>
      <c r="P835" s="252">
        <f>SUM(N835:O835)</f>
        <v>0</v>
      </c>
      <c r="Q835" s="34">
        <v>200</v>
      </c>
      <c r="R835" s="32">
        <v>-200</v>
      </c>
      <c r="S835" s="32">
        <f>SUM(Q835:R835)</f>
        <v>0</v>
      </c>
      <c r="T835" s="32"/>
      <c r="U835" s="32">
        <f>SUM(S835:T835)</f>
        <v>0</v>
      </c>
      <c r="V835" s="32"/>
      <c r="W835" s="32">
        <f>SUM(U835:V835)</f>
        <v>0</v>
      </c>
      <c r="X835" s="34">
        <v>200</v>
      </c>
      <c r="Y835" s="32">
        <v>-200</v>
      </c>
      <c r="Z835" s="32">
        <f>SUM(X835:Y835)</f>
        <v>0</v>
      </c>
      <c r="AA835" s="32"/>
      <c r="AB835" s="32">
        <f>SUM(Z835:AA835)</f>
        <v>0</v>
      </c>
      <c r="AC835" s="32"/>
      <c r="AD835" s="32">
        <f>SUM(AB835:AC835)</f>
        <v>0</v>
      </c>
    </row>
    <row r="836" spans="1:30" ht="15.75" outlineLevel="2" x14ac:dyDescent="0.2">
      <c r="A836" s="41" t="s">
        <v>424</v>
      </c>
      <c r="B836" s="41" t="s">
        <v>422</v>
      </c>
      <c r="C836" s="26" t="s">
        <v>440</v>
      </c>
      <c r="D836" s="26"/>
      <c r="E836" s="59" t="s">
        <v>439</v>
      </c>
      <c r="F836" s="36">
        <f t="shared" ref="F836:AD836" si="1262">F837</f>
        <v>0</v>
      </c>
      <c r="G836" s="36">
        <f t="shared" si="1262"/>
        <v>200</v>
      </c>
      <c r="H836" s="36">
        <f t="shared" si="1262"/>
        <v>200</v>
      </c>
      <c r="I836" s="36">
        <f t="shared" si="1262"/>
        <v>0</v>
      </c>
      <c r="J836" s="36">
        <f t="shared" si="1262"/>
        <v>0</v>
      </c>
      <c r="K836" s="36">
        <f t="shared" si="1262"/>
        <v>200</v>
      </c>
      <c r="L836" s="36">
        <f t="shared" si="1262"/>
        <v>0</v>
      </c>
      <c r="M836" s="36">
        <f t="shared" si="1262"/>
        <v>0</v>
      </c>
      <c r="N836" s="36">
        <f t="shared" si="1262"/>
        <v>200</v>
      </c>
      <c r="O836" s="36">
        <f t="shared" si="1262"/>
        <v>0</v>
      </c>
      <c r="P836" s="253">
        <f t="shared" si="1262"/>
        <v>200</v>
      </c>
      <c r="Q836" s="36">
        <f t="shared" si="1262"/>
        <v>0</v>
      </c>
      <c r="R836" s="36">
        <f t="shared" si="1262"/>
        <v>200</v>
      </c>
      <c r="S836" s="36">
        <f t="shared" si="1262"/>
        <v>200</v>
      </c>
      <c r="T836" s="36">
        <f t="shared" si="1262"/>
        <v>0</v>
      </c>
      <c r="U836" s="36">
        <f t="shared" si="1262"/>
        <v>200</v>
      </c>
      <c r="V836" s="36">
        <f t="shared" si="1262"/>
        <v>0</v>
      </c>
      <c r="W836" s="36">
        <f t="shared" si="1262"/>
        <v>200</v>
      </c>
      <c r="X836" s="36">
        <f t="shared" si="1262"/>
        <v>0</v>
      </c>
      <c r="Y836" s="36">
        <f t="shared" si="1262"/>
        <v>200</v>
      </c>
      <c r="Z836" s="36">
        <f t="shared" si="1262"/>
        <v>200</v>
      </c>
      <c r="AA836" s="36">
        <f t="shared" si="1262"/>
        <v>0</v>
      </c>
      <c r="AB836" s="36">
        <f t="shared" si="1262"/>
        <v>200</v>
      </c>
      <c r="AC836" s="36">
        <f t="shared" si="1262"/>
        <v>0</v>
      </c>
      <c r="AD836" s="36">
        <f t="shared" si="1262"/>
        <v>200</v>
      </c>
    </row>
    <row r="837" spans="1:30" ht="15.75" outlineLevel="2" x14ac:dyDescent="0.2">
      <c r="A837" s="41" t="s">
        <v>424</v>
      </c>
      <c r="B837" s="41" t="s">
        <v>422</v>
      </c>
      <c r="C837" s="30" t="s">
        <v>440</v>
      </c>
      <c r="D837" s="30" t="s">
        <v>41</v>
      </c>
      <c r="E837" s="31" t="s">
        <v>310</v>
      </c>
      <c r="F837" s="32"/>
      <c r="G837" s="32">
        <v>200</v>
      </c>
      <c r="H837" s="32">
        <f>SUM(F837:G837)</f>
        <v>200</v>
      </c>
      <c r="I837" s="32"/>
      <c r="J837" s="32"/>
      <c r="K837" s="32">
        <f>SUM(H837:J837)</f>
        <v>200</v>
      </c>
      <c r="L837" s="32"/>
      <c r="M837" s="32"/>
      <c r="N837" s="32">
        <f>SUM(K837:M837)</f>
        <v>200</v>
      </c>
      <c r="O837" s="32"/>
      <c r="P837" s="252">
        <f>SUM(N837:O837)</f>
        <v>200</v>
      </c>
      <c r="Q837" s="34"/>
      <c r="R837" s="32">
        <v>200</v>
      </c>
      <c r="S837" s="32">
        <f>SUM(Q837:R837)</f>
        <v>200</v>
      </c>
      <c r="T837" s="32"/>
      <c r="U837" s="32">
        <f>SUM(S837:T837)</f>
        <v>200</v>
      </c>
      <c r="V837" s="32"/>
      <c r="W837" s="32">
        <f>SUM(U837:V837)</f>
        <v>200</v>
      </c>
      <c r="X837" s="34"/>
      <c r="Y837" s="32">
        <v>200</v>
      </c>
      <c r="Z837" s="32">
        <f>SUM(X837:Y837)</f>
        <v>200</v>
      </c>
      <c r="AA837" s="32"/>
      <c r="AB837" s="32">
        <f>SUM(Z837:AA837)</f>
        <v>200</v>
      </c>
      <c r="AC837" s="32"/>
      <c r="AD837" s="32">
        <f>SUM(AB837:AC837)</f>
        <v>200</v>
      </c>
    </row>
    <row r="838" spans="1:30" ht="31.5" outlineLevel="3" x14ac:dyDescent="0.2">
      <c r="A838" s="22" t="s">
        <v>424</v>
      </c>
      <c r="B838" s="22" t="s">
        <v>422</v>
      </c>
      <c r="C838" s="22" t="s">
        <v>243</v>
      </c>
      <c r="D838" s="22"/>
      <c r="E838" s="40" t="s">
        <v>640</v>
      </c>
      <c r="F838" s="36">
        <f t="shared" ref="F838:AC840" si="1263">F839</f>
        <v>70739.100000000006</v>
      </c>
      <c r="G838" s="36">
        <f t="shared" si="1263"/>
        <v>0</v>
      </c>
      <c r="H838" s="36">
        <f t="shared" si="1263"/>
        <v>70739.100000000006</v>
      </c>
      <c r="I838" s="36">
        <f t="shared" si="1263"/>
        <v>0</v>
      </c>
      <c r="J838" s="36">
        <f t="shared" si="1263"/>
        <v>0</v>
      </c>
      <c r="K838" s="36">
        <f t="shared" si="1263"/>
        <v>70739.100000000006</v>
      </c>
      <c r="L838" s="36">
        <f t="shared" si="1263"/>
        <v>0</v>
      </c>
      <c r="M838" s="36">
        <f t="shared" si="1263"/>
        <v>0</v>
      </c>
      <c r="N838" s="36">
        <f t="shared" si="1263"/>
        <v>70739.100000000006</v>
      </c>
      <c r="O838" s="36">
        <f t="shared" si="1263"/>
        <v>7574.2003600000007</v>
      </c>
      <c r="P838" s="253">
        <f t="shared" si="1263"/>
        <v>78313.300360000008</v>
      </c>
      <c r="Q838" s="36">
        <f t="shared" si="1263"/>
        <v>70739.100000000006</v>
      </c>
      <c r="R838" s="36">
        <f t="shared" si="1263"/>
        <v>0</v>
      </c>
      <c r="S838" s="36">
        <f t="shared" si="1263"/>
        <v>70739.100000000006</v>
      </c>
      <c r="T838" s="36">
        <f t="shared" si="1263"/>
        <v>0</v>
      </c>
      <c r="U838" s="36">
        <f t="shared" si="1263"/>
        <v>70739.100000000006</v>
      </c>
      <c r="V838" s="36">
        <f t="shared" si="1263"/>
        <v>0</v>
      </c>
      <c r="W838" s="36">
        <f t="shared" si="1263"/>
        <v>70739.100000000006</v>
      </c>
      <c r="X838" s="36">
        <f t="shared" si="1263"/>
        <v>70739.100000000006</v>
      </c>
      <c r="Y838" s="36">
        <f t="shared" si="1263"/>
        <v>0</v>
      </c>
      <c r="Z838" s="36">
        <f t="shared" si="1263"/>
        <v>70739.100000000006</v>
      </c>
      <c r="AA838" s="36">
        <f t="shared" si="1263"/>
        <v>0</v>
      </c>
      <c r="AB838" s="36">
        <f t="shared" si="1263"/>
        <v>70739.100000000006</v>
      </c>
      <c r="AC838" s="36">
        <f t="shared" si="1263"/>
        <v>0</v>
      </c>
      <c r="AD838" s="36">
        <f t="shared" ref="AC838:AD840" si="1264">AD839</f>
        <v>70739.100000000006</v>
      </c>
    </row>
    <row r="839" spans="1:30" ht="31.5" outlineLevel="4" x14ac:dyDescent="0.2">
      <c r="A839" s="22" t="s">
        <v>424</v>
      </c>
      <c r="B839" s="22" t="s">
        <v>422</v>
      </c>
      <c r="C839" s="22" t="s">
        <v>244</v>
      </c>
      <c r="D839" s="22"/>
      <c r="E839" s="40" t="s">
        <v>26</v>
      </c>
      <c r="F839" s="36">
        <f t="shared" si="1263"/>
        <v>70739.100000000006</v>
      </c>
      <c r="G839" s="36">
        <f t="shared" si="1263"/>
        <v>0</v>
      </c>
      <c r="H839" s="36">
        <f t="shared" si="1263"/>
        <v>70739.100000000006</v>
      </c>
      <c r="I839" s="36">
        <f t="shared" si="1263"/>
        <v>0</v>
      </c>
      <c r="J839" s="36">
        <f t="shared" si="1263"/>
        <v>0</v>
      </c>
      <c r="K839" s="36">
        <f t="shared" si="1263"/>
        <v>70739.100000000006</v>
      </c>
      <c r="L839" s="36">
        <f t="shared" si="1263"/>
        <v>0</v>
      </c>
      <c r="M839" s="36">
        <f t="shared" si="1263"/>
        <v>0</v>
      </c>
      <c r="N839" s="36">
        <f t="shared" si="1263"/>
        <v>70739.100000000006</v>
      </c>
      <c r="O839" s="36">
        <f t="shared" si="1263"/>
        <v>7574.2003600000007</v>
      </c>
      <c r="P839" s="253">
        <f t="shared" si="1263"/>
        <v>78313.300360000008</v>
      </c>
      <c r="Q839" s="36">
        <f t="shared" si="1263"/>
        <v>70739.100000000006</v>
      </c>
      <c r="R839" s="36">
        <f t="shared" si="1263"/>
        <v>0</v>
      </c>
      <c r="S839" s="36">
        <f t="shared" si="1263"/>
        <v>70739.100000000006</v>
      </c>
      <c r="T839" s="36">
        <f t="shared" si="1263"/>
        <v>0</v>
      </c>
      <c r="U839" s="36">
        <f t="shared" si="1263"/>
        <v>70739.100000000006</v>
      </c>
      <c r="V839" s="36">
        <f t="shared" si="1263"/>
        <v>0</v>
      </c>
      <c r="W839" s="36">
        <f t="shared" si="1263"/>
        <v>70739.100000000006</v>
      </c>
      <c r="X839" s="36">
        <f t="shared" si="1263"/>
        <v>70739.100000000006</v>
      </c>
      <c r="Y839" s="36">
        <f t="shared" si="1263"/>
        <v>0</v>
      </c>
      <c r="Z839" s="36">
        <f t="shared" si="1263"/>
        <v>70739.100000000006</v>
      </c>
      <c r="AA839" s="36">
        <f t="shared" si="1263"/>
        <v>0</v>
      </c>
      <c r="AB839" s="36">
        <f t="shared" si="1263"/>
        <v>70739.100000000006</v>
      </c>
      <c r="AC839" s="36">
        <f t="shared" si="1264"/>
        <v>0</v>
      </c>
      <c r="AD839" s="36">
        <f t="shared" si="1264"/>
        <v>70739.100000000006</v>
      </c>
    </row>
    <row r="840" spans="1:30" ht="15.75" outlineLevel="5" x14ac:dyDescent="0.2">
      <c r="A840" s="22" t="s">
        <v>424</v>
      </c>
      <c r="B840" s="22" t="s">
        <v>422</v>
      </c>
      <c r="C840" s="22" t="s">
        <v>245</v>
      </c>
      <c r="D840" s="22"/>
      <c r="E840" s="40" t="s">
        <v>225</v>
      </c>
      <c r="F840" s="36">
        <f t="shared" si="1263"/>
        <v>70739.100000000006</v>
      </c>
      <c r="G840" s="36">
        <f t="shared" si="1263"/>
        <v>0</v>
      </c>
      <c r="H840" s="36">
        <f t="shared" si="1263"/>
        <v>70739.100000000006</v>
      </c>
      <c r="I840" s="36">
        <f t="shared" si="1263"/>
        <v>0</v>
      </c>
      <c r="J840" s="36">
        <f t="shared" si="1263"/>
        <v>0</v>
      </c>
      <c r="K840" s="36">
        <f t="shared" si="1263"/>
        <v>70739.100000000006</v>
      </c>
      <c r="L840" s="36">
        <f t="shared" si="1263"/>
        <v>0</v>
      </c>
      <c r="M840" s="36">
        <f t="shared" si="1263"/>
        <v>0</v>
      </c>
      <c r="N840" s="36">
        <f t="shared" si="1263"/>
        <v>70739.100000000006</v>
      </c>
      <c r="O840" s="36">
        <f t="shared" si="1263"/>
        <v>7574.2003600000007</v>
      </c>
      <c r="P840" s="253">
        <f t="shared" si="1263"/>
        <v>78313.300360000008</v>
      </c>
      <c r="Q840" s="36">
        <f t="shared" si="1263"/>
        <v>70739.100000000006</v>
      </c>
      <c r="R840" s="36">
        <f t="shared" si="1263"/>
        <v>0</v>
      </c>
      <c r="S840" s="36">
        <f t="shared" si="1263"/>
        <v>70739.100000000006</v>
      </c>
      <c r="T840" s="36">
        <f t="shared" si="1263"/>
        <v>0</v>
      </c>
      <c r="U840" s="36">
        <f t="shared" si="1263"/>
        <v>70739.100000000006</v>
      </c>
      <c r="V840" s="36">
        <f t="shared" si="1263"/>
        <v>0</v>
      </c>
      <c r="W840" s="36">
        <f t="shared" si="1263"/>
        <v>70739.100000000006</v>
      </c>
      <c r="X840" s="36">
        <f t="shared" si="1263"/>
        <v>70739.100000000006</v>
      </c>
      <c r="Y840" s="36">
        <f t="shared" si="1263"/>
        <v>0</v>
      </c>
      <c r="Z840" s="36">
        <f t="shared" si="1263"/>
        <v>70739.100000000006</v>
      </c>
      <c r="AA840" s="36">
        <f t="shared" si="1263"/>
        <v>0</v>
      </c>
      <c r="AB840" s="36">
        <f t="shared" si="1263"/>
        <v>70739.100000000006</v>
      </c>
      <c r="AC840" s="36">
        <f t="shared" si="1264"/>
        <v>0</v>
      </c>
      <c r="AD840" s="36">
        <f t="shared" si="1264"/>
        <v>70739.100000000006</v>
      </c>
    </row>
    <row r="841" spans="1:30" s="93" customFormat="1" ht="15.75" outlineLevel="7" x14ac:dyDescent="0.2">
      <c r="A841" s="41" t="s">
        <v>424</v>
      </c>
      <c r="B841" s="41" t="s">
        <v>422</v>
      </c>
      <c r="C841" s="41" t="s">
        <v>245</v>
      </c>
      <c r="D841" s="41" t="s">
        <v>41</v>
      </c>
      <c r="E841" s="42" t="s">
        <v>42</v>
      </c>
      <c r="F841" s="32">
        <v>70739.100000000006</v>
      </c>
      <c r="G841" s="32"/>
      <c r="H841" s="32">
        <f>SUM(F841:G841)</f>
        <v>70739.100000000006</v>
      </c>
      <c r="I841" s="32"/>
      <c r="J841" s="32"/>
      <c r="K841" s="32">
        <f>SUM(H841:J841)</f>
        <v>70739.100000000006</v>
      </c>
      <c r="L841" s="32"/>
      <c r="M841" s="32"/>
      <c r="N841" s="32">
        <f>SUM(K841:M841)</f>
        <v>70739.100000000006</v>
      </c>
      <c r="O841" s="32">
        <f>4047.74155+(2593.28633+783.17248+150)</f>
        <v>7574.2003600000007</v>
      </c>
      <c r="P841" s="252">
        <f>SUM(N841:O841)</f>
        <v>78313.300360000008</v>
      </c>
      <c r="Q841" s="34">
        <v>70739.100000000006</v>
      </c>
      <c r="R841" s="32"/>
      <c r="S841" s="32">
        <f>SUM(Q841:R841)</f>
        <v>70739.100000000006</v>
      </c>
      <c r="T841" s="32"/>
      <c r="U841" s="32">
        <f>SUM(S841:T841)</f>
        <v>70739.100000000006</v>
      </c>
      <c r="V841" s="32"/>
      <c r="W841" s="32">
        <f>SUM(U841:V841)</f>
        <v>70739.100000000006</v>
      </c>
      <c r="X841" s="34">
        <v>70739.100000000006</v>
      </c>
      <c r="Y841" s="32"/>
      <c r="Z841" s="32">
        <f>SUM(X841:Y841)</f>
        <v>70739.100000000006</v>
      </c>
      <c r="AA841" s="32"/>
      <c r="AB841" s="32">
        <f>SUM(Z841:AA841)</f>
        <v>70739.100000000006</v>
      </c>
      <c r="AC841" s="32"/>
      <c r="AD841" s="32">
        <f>SUM(AB841:AC841)</f>
        <v>70739.100000000006</v>
      </c>
    </row>
    <row r="842" spans="1:30" ht="15.75" outlineLevel="7" x14ac:dyDescent="0.2">
      <c r="A842" s="22" t="s">
        <v>424</v>
      </c>
      <c r="B842" s="22" t="s">
        <v>349</v>
      </c>
      <c r="C842" s="22"/>
      <c r="D842" s="22"/>
      <c r="E842" s="40" t="s">
        <v>350</v>
      </c>
      <c r="F842" s="36">
        <f t="shared" ref="F842:AC846" si="1265">F843</f>
        <v>7.5</v>
      </c>
      <c r="G842" s="36">
        <f t="shared" si="1265"/>
        <v>0</v>
      </c>
      <c r="H842" s="36">
        <f t="shared" si="1265"/>
        <v>7.5</v>
      </c>
      <c r="I842" s="36">
        <f t="shared" si="1265"/>
        <v>0</v>
      </c>
      <c r="J842" s="36">
        <f t="shared" si="1265"/>
        <v>0</v>
      </c>
      <c r="K842" s="36">
        <f t="shared" si="1265"/>
        <v>7.5</v>
      </c>
      <c r="L842" s="36">
        <f t="shared" si="1265"/>
        <v>0</v>
      </c>
      <c r="M842" s="36">
        <f t="shared" si="1265"/>
        <v>0</v>
      </c>
      <c r="N842" s="36">
        <f t="shared" si="1265"/>
        <v>7.5</v>
      </c>
      <c r="O842" s="36">
        <f t="shared" si="1265"/>
        <v>0</v>
      </c>
      <c r="P842" s="253">
        <f t="shared" si="1265"/>
        <v>7.5</v>
      </c>
      <c r="Q842" s="36">
        <f t="shared" si="1265"/>
        <v>7.5</v>
      </c>
      <c r="R842" s="36">
        <f t="shared" si="1265"/>
        <v>0</v>
      </c>
      <c r="S842" s="36">
        <f t="shared" si="1265"/>
        <v>7.5</v>
      </c>
      <c r="T842" s="36">
        <f t="shared" si="1265"/>
        <v>0</v>
      </c>
      <c r="U842" s="36">
        <f t="shared" si="1265"/>
        <v>7.5</v>
      </c>
      <c r="V842" s="36">
        <f t="shared" si="1265"/>
        <v>0</v>
      </c>
      <c r="W842" s="36">
        <f t="shared" si="1265"/>
        <v>7.5</v>
      </c>
      <c r="X842" s="36">
        <f t="shared" si="1265"/>
        <v>7.5</v>
      </c>
      <c r="Y842" s="36">
        <f t="shared" si="1265"/>
        <v>0</v>
      </c>
      <c r="Z842" s="36">
        <f t="shared" si="1265"/>
        <v>7.5</v>
      </c>
      <c r="AA842" s="36">
        <f t="shared" si="1265"/>
        <v>0</v>
      </c>
      <c r="AB842" s="36">
        <f t="shared" si="1265"/>
        <v>7.5</v>
      </c>
      <c r="AC842" s="36">
        <f t="shared" si="1265"/>
        <v>0</v>
      </c>
      <c r="AD842" s="36">
        <f t="shared" ref="AC842:AD846" si="1266">AD843</f>
        <v>7.5</v>
      </c>
    </row>
    <row r="843" spans="1:30" ht="31.5" outlineLevel="7" x14ac:dyDescent="0.2">
      <c r="A843" s="22" t="s">
        <v>424</v>
      </c>
      <c r="B843" s="22" t="s">
        <v>349</v>
      </c>
      <c r="C843" s="22" t="s">
        <v>111</v>
      </c>
      <c r="D843" s="22"/>
      <c r="E843" s="40" t="s">
        <v>636</v>
      </c>
      <c r="F843" s="36">
        <f t="shared" si="1265"/>
        <v>7.5</v>
      </c>
      <c r="G843" s="36">
        <f t="shared" si="1265"/>
        <v>0</v>
      </c>
      <c r="H843" s="36">
        <f t="shared" si="1265"/>
        <v>7.5</v>
      </c>
      <c r="I843" s="36">
        <f t="shared" si="1265"/>
        <v>0</v>
      </c>
      <c r="J843" s="36">
        <f t="shared" si="1265"/>
        <v>0</v>
      </c>
      <c r="K843" s="36">
        <f t="shared" si="1265"/>
        <v>7.5</v>
      </c>
      <c r="L843" s="36">
        <f t="shared" si="1265"/>
        <v>0</v>
      </c>
      <c r="M843" s="36">
        <f t="shared" si="1265"/>
        <v>0</v>
      </c>
      <c r="N843" s="36">
        <f t="shared" si="1265"/>
        <v>7.5</v>
      </c>
      <c r="O843" s="36">
        <f t="shared" si="1265"/>
        <v>0</v>
      </c>
      <c r="P843" s="253">
        <f t="shared" si="1265"/>
        <v>7.5</v>
      </c>
      <c r="Q843" s="36">
        <f t="shared" si="1265"/>
        <v>7.5</v>
      </c>
      <c r="R843" s="36">
        <f t="shared" si="1265"/>
        <v>0</v>
      </c>
      <c r="S843" s="36">
        <f t="shared" si="1265"/>
        <v>7.5</v>
      </c>
      <c r="T843" s="36">
        <f t="shared" si="1265"/>
        <v>0</v>
      </c>
      <c r="U843" s="36">
        <f t="shared" si="1265"/>
        <v>7.5</v>
      </c>
      <c r="V843" s="36">
        <f t="shared" si="1265"/>
        <v>0</v>
      </c>
      <c r="W843" s="36">
        <f t="shared" si="1265"/>
        <v>7.5</v>
      </c>
      <c r="X843" s="36">
        <f t="shared" si="1265"/>
        <v>7.5</v>
      </c>
      <c r="Y843" s="36">
        <f t="shared" si="1265"/>
        <v>0</v>
      </c>
      <c r="Z843" s="36">
        <f t="shared" si="1265"/>
        <v>7.5</v>
      </c>
      <c r="AA843" s="36">
        <f t="shared" si="1265"/>
        <v>0</v>
      </c>
      <c r="AB843" s="36">
        <f t="shared" si="1265"/>
        <v>7.5</v>
      </c>
      <c r="AC843" s="36">
        <f t="shared" si="1266"/>
        <v>0</v>
      </c>
      <c r="AD843" s="36">
        <f t="shared" si="1266"/>
        <v>7.5</v>
      </c>
    </row>
    <row r="844" spans="1:30" ht="31.5" outlineLevel="7" x14ac:dyDescent="0.2">
      <c r="A844" s="22" t="s">
        <v>424</v>
      </c>
      <c r="B844" s="22" t="s">
        <v>349</v>
      </c>
      <c r="C844" s="22" t="s">
        <v>243</v>
      </c>
      <c r="D844" s="22"/>
      <c r="E844" s="40" t="s">
        <v>640</v>
      </c>
      <c r="F844" s="36">
        <f t="shared" si="1265"/>
        <v>7.5</v>
      </c>
      <c r="G844" s="36">
        <f t="shared" si="1265"/>
        <v>0</v>
      </c>
      <c r="H844" s="36">
        <f t="shared" si="1265"/>
        <v>7.5</v>
      </c>
      <c r="I844" s="36">
        <f t="shared" si="1265"/>
        <v>0</v>
      </c>
      <c r="J844" s="36">
        <f t="shared" si="1265"/>
        <v>0</v>
      </c>
      <c r="K844" s="36">
        <f t="shared" si="1265"/>
        <v>7.5</v>
      </c>
      <c r="L844" s="36">
        <f t="shared" si="1265"/>
        <v>0</v>
      </c>
      <c r="M844" s="36">
        <f t="shared" si="1265"/>
        <v>0</v>
      </c>
      <c r="N844" s="36">
        <f t="shared" si="1265"/>
        <v>7.5</v>
      </c>
      <c r="O844" s="36">
        <f t="shared" si="1265"/>
        <v>0</v>
      </c>
      <c r="P844" s="253">
        <f t="shared" si="1265"/>
        <v>7.5</v>
      </c>
      <c r="Q844" s="36">
        <f t="shared" si="1265"/>
        <v>7.5</v>
      </c>
      <c r="R844" s="36">
        <f t="shared" si="1265"/>
        <v>0</v>
      </c>
      <c r="S844" s="36">
        <f t="shared" si="1265"/>
        <v>7.5</v>
      </c>
      <c r="T844" s="36">
        <f t="shared" si="1265"/>
        <v>0</v>
      </c>
      <c r="U844" s="36">
        <f t="shared" si="1265"/>
        <v>7.5</v>
      </c>
      <c r="V844" s="36">
        <f t="shared" si="1265"/>
        <v>0</v>
      </c>
      <c r="W844" s="36">
        <f t="shared" si="1265"/>
        <v>7.5</v>
      </c>
      <c r="X844" s="36">
        <f t="shared" si="1265"/>
        <v>7.5</v>
      </c>
      <c r="Y844" s="36">
        <f t="shared" si="1265"/>
        <v>0</v>
      </c>
      <c r="Z844" s="36">
        <f t="shared" si="1265"/>
        <v>7.5</v>
      </c>
      <c r="AA844" s="36">
        <f t="shared" si="1265"/>
        <v>0</v>
      </c>
      <c r="AB844" s="36">
        <f t="shared" si="1265"/>
        <v>7.5</v>
      </c>
      <c r="AC844" s="36">
        <f t="shared" si="1266"/>
        <v>0</v>
      </c>
      <c r="AD844" s="36">
        <f t="shared" si="1266"/>
        <v>7.5</v>
      </c>
    </row>
    <row r="845" spans="1:30" ht="31.5" outlineLevel="7" x14ac:dyDescent="0.2">
      <c r="A845" s="22" t="s">
        <v>424</v>
      </c>
      <c r="B845" s="22" t="s">
        <v>349</v>
      </c>
      <c r="C845" s="22" t="s">
        <v>244</v>
      </c>
      <c r="D845" s="22"/>
      <c r="E845" s="40" t="s">
        <v>26</v>
      </c>
      <c r="F845" s="36">
        <f t="shared" si="1265"/>
        <v>7.5</v>
      </c>
      <c r="G845" s="36">
        <f t="shared" si="1265"/>
        <v>0</v>
      </c>
      <c r="H845" s="36">
        <f t="shared" si="1265"/>
        <v>7.5</v>
      </c>
      <c r="I845" s="36">
        <f t="shared" si="1265"/>
        <v>0</v>
      </c>
      <c r="J845" s="36">
        <f t="shared" si="1265"/>
        <v>0</v>
      </c>
      <c r="K845" s="36">
        <f t="shared" si="1265"/>
        <v>7.5</v>
      </c>
      <c r="L845" s="36">
        <f t="shared" si="1265"/>
        <v>0</v>
      </c>
      <c r="M845" s="36">
        <f t="shared" si="1265"/>
        <v>0</v>
      </c>
      <c r="N845" s="36">
        <f t="shared" si="1265"/>
        <v>7.5</v>
      </c>
      <c r="O845" s="36">
        <f t="shared" si="1265"/>
        <v>0</v>
      </c>
      <c r="P845" s="253">
        <f t="shared" si="1265"/>
        <v>7.5</v>
      </c>
      <c r="Q845" s="36">
        <f t="shared" si="1265"/>
        <v>7.5</v>
      </c>
      <c r="R845" s="36">
        <f t="shared" si="1265"/>
        <v>0</v>
      </c>
      <c r="S845" s="36">
        <f t="shared" si="1265"/>
        <v>7.5</v>
      </c>
      <c r="T845" s="36">
        <f t="shared" si="1265"/>
        <v>0</v>
      </c>
      <c r="U845" s="36">
        <f t="shared" si="1265"/>
        <v>7.5</v>
      </c>
      <c r="V845" s="36">
        <f t="shared" si="1265"/>
        <v>0</v>
      </c>
      <c r="W845" s="36">
        <f t="shared" si="1265"/>
        <v>7.5</v>
      </c>
      <c r="X845" s="36">
        <f t="shared" si="1265"/>
        <v>7.5</v>
      </c>
      <c r="Y845" s="36">
        <f t="shared" si="1265"/>
        <v>0</v>
      </c>
      <c r="Z845" s="36">
        <f t="shared" si="1265"/>
        <v>7.5</v>
      </c>
      <c r="AA845" s="36">
        <f t="shared" si="1265"/>
        <v>0</v>
      </c>
      <c r="AB845" s="36">
        <f t="shared" si="1265"/>
        <v>7.5</v>
      </c>
      <c r="AC845" s="36">
        <f t="shared" si="1266"/>
        <v>0</v>
      </c>
      <c r="AD845" s="36">
        <f t="shared" si="1266"/>
        <v>7.5</v>
      </c>
    </row>
    <row r="846" spans="1:30" ht="15.75" outlineLevel="7" x14ac:dyDescent="0.2">
      <c r="A846" s="22" t="s">
        <v>424</v>
      </c>
      <c r="B846" s="22" t="s">
        <v>349</v>
      </c>
      <c r="C846" s="22" t="s">
        <v>259</v>
      </c>
      <c r="D846" s="22"/>
      <c r="E846" s="40" t="s">
        <v>260</v>
      </c>
      <c r="F846" s="36">
        <f t="shared" si="1265"/>
        <v>7.5</v>
      </c>
      <c r="G846" s="36">
        <f t="shared" si="1265"/>
        <v>0</v>
      </c>
      <c r="H846" s="36">
        <f t="shared" si="1265"/>
        <v>7.5</v>
      </c>
      <c r="I846" s="36">
        <f t="shared" si="1265"/>
        <v>0</v>
      </c>
      <c r="J846" s="36">
        <f t="shared" si="1265"/>
        <v>0</v>
      </c>
      <c r="K846" s="36">
        <f t="shared" si="1265"/>
        <v>7.5</v>
      </c>
      <c r="L846" s="36">
        <f t="shared" si="1265"/>
        <v>0</v>
      </c>
      <c r="M846" s="36">
        <f t="shared" si="1265"/>
        <v>0</v>
      </c>
      <c r="N846" s="36">
        <f t="shared" si="1265"/>
        <v>7.5</v>
      </c>
      <c r="O846" s="36">
        <f t="shared" si="1265"/>
        <v>0</v>
      </c>
      <c r="P846" s="253">
        <f t="shared" si="1265"/>
        <v>7.5</v>
      </c>
      <c r="Q846" s="36">
        <f t="shared" si="1265"/>
        <v>7.5</v>
      </c>
      <c r="R846" s="36">
        <f t="shared" si="1265"/>
        <v>0</v>
      </c>
      <c r="S846" s="36">
        <f t="shared" si="1265"/>
        <v>7.5</v>
      </c>
      <c r="T846" s="36">
        <f t="shared" si="1265"/>
        <v>0</v>
      </c>
      <c r="U846" s="36">
        <f t="shared" si="1265"/>
        <v>7.5</v>
      </c>
      <c r="V846" s="36">
        <f t="shared" si="1265"/>
        <v>0</v>
      </c>
      <c r="W846" s="36">
        <f t="shared" si="1265"/>
        <v>7.5</v>
      </c>
      <c r="X846" s="36">
        <f t="shared" si="1265"/>
        <v>7.5</v>
      </c>
      <c r="Y846" s="36">
        <f t="shared" si="1265"/>
        <v>0</v>
      </c>
      <c r="Z846" s="36">
        <f t="shared" si="1265"/>
        <v>7.5</v>
      </c>
      <c r="AA846" s="36">
        <f t="shared" si="1265"/>
        <v>0</v>
      </c>
      <c r="AB846" s="36">
        <f t="shared" si="1265"/>
        <v>7.5</v>
      </c>
      <c r="AC846" s="36">
        <f t="shared" si="1266"/>
        <v>0</v>
      </c>
      <c r="AD846" s="36">
        <f t="shared" si="1266"/>
        <v>7.5</v>
      </c>
    </row>
    <row r="847" spans="1:30" ht="15.75" outlineLevel="7" x14ac:dyDescent="0.2">
      <c r="A847" s="41" t="s">
        <v>424</v>
      </c>
      <c r="B847" s="41" t="s">
        <v>349</v>
      </c>
      <c r="C847" s="41" t="s">
        <v>259</v>
      </c>
      <c r="D847" s="41" t="s">
        <v>41</v>
      </c>
      <c r="E847" s="42" t="s">
        <v>42</v>
      </c>
      <c r="F847" s="32">
        <v>7.5</v>
      </c>
      <c r="G847" s="32"/>
      <c r="H847" s="32">
        <f>SUM(F847:G847)</f>
        <v>7.5</v>
      </c>
      <c r="I847" s="32"/>
      <c r="J847" s="32"/>
      <c r="K847" s="32">
        <f>SUM(H847:J847)</f>
        <v>7.5</v>
      </c>
      <c r="L847" s="32"/>
      <c r="M847" s="32"/>
      <c r="N847" s="32">
        <f>SUM(K847:M847)</f>
        <v>7.5</v>
      </c>
      <c r="O847" s="32"/>
      <c r="P847" s="252">
        <f>SUM(N847:O847)</f>
        <v>7.5</v>
      </c>
      <c r="Q847" s="34">
        <v>7.5</v>
      </c>
      <c r="R847" s="32"/>
      <c r="S847" s="32">
        <f>SUM(Q847:R847)</f>
        <v>7.5</v>
      </c>
      <c r="T847" s="32"/>
      <c r="U847" s="32">
        <f>SUM(S847:T847)</f>
        <v>7.5</v>
      </c>
      <c r="V847" s="32"/>
      <c r="W847" s="32">
        <f>SUM(U847:V847)</f>
        <v>7.5</v>
      </c>
      <c r="X847" s="34">
        <v>7.5</v>
      </c>
      <c r="Y847" s="32"/>
      <c r="Z847" s="32">
        <f>SUM(X847:Y847)</f>
        <v>7.5</v>
      </c>
      <c r="AA847" s="32"/>
      <c r="AB847" s="32">
        <f>SUM(Z847:AA847)</f>
        <v>7.5</v>
      </c>
      <c r="AC847" s="32"/>
      <c r="AD847" s="32">
        <f>SUM(AB847:AC847)</f>
        <v>7.5</v>
      </c>
    </row>
    <row r="848" spans="1:30" ht="15.75" outlineLevel="1" x14ac:dyDescent="0.2">
      <c r="A848" s="22" t="s">
        <v>424</v>
      </c>
      <c r="B848" s="22" t="s">
        <v>394</v>
      </c>
      <c r="C848" s="22"/>
      <c r="D848" s="22"/>
      <c r="E848" s="40" t="s">
        <v>395</v>
      </c>
      <c r="F848" s="36">
        <f>F849</f>
        <v>17279.5</v>
      </c>
      <c r="G848" s="36">
        <f t="shared" ref="G848:AD848" si="1267">G849</f>
        <v>0</v>
      </c>
      <c r="H848" s="36">
        <f t="shared" si="1267"/>
        <v>17279.5</v>
      </c>
      <c r="I848" s="36">
        <f t="shared" si="1267"/>
        <v>0</v>
      </c>
      <c r="J848" s="36">
        <f t="shared" si="1267"/>
        <v>0</v>
      </c>
      <c r="K848" s="36">
        <f t="shared" si="1267"/>
        <v>17279.5</v>
      </c>
      <c r="L848" s="36">
        <f t="shared" si="1267"/>
        <v>261.12202000000002</v>
      </c>
      <c r="M848" s="36">
        <f t="shared" si="1267"/>
        <v>250</v>
      </c>
      <c r="N848" s="36">
        <f t="shared" si="1267"/>
        <v>17790.622019999999</v>
      </c>
      <c r="O848" s="36">
        <f t="shared" si="1267"/>
        <v>1917.70715</v>
      </c>
      <c r="P848" s="253">
        <f t="shared" si="1267"/>
        <v>19708.329169999997</v>
      </c>
      <c r="Q848" s="36">
        <f t="shared" si="1267"/>
        <v>17226.3</v>
      </c>
      <c r="R848" s="36">
        <f t="shared" si="1267"/>
        <v>0</v>
      </c>
      <c r="S848" s="36">
        <f t="shared" si="1267"/>
        <v>17226.3</v>
      </c>
      <c r="T848" s="36">
        <f t="shared" si="1267"/>
        <v>0</v>
      </c>
      <c r="U848" s="36">
        <f t="shared" si="1267"/>
        <v>17226.3</v>
      </c>
      <c r="V848" s="36">
        <f t="shared" si="1267"/>
        <v>0</v>
      </c>
      <c r="W848" s="36">
        <f t="shared" si="1267"/>
        <v>17226.3</v>
      </c>
      <c r="X848" s="36">
        <f t="shared" si="1267"/>
        <v>17226.3</v>
      </c>
      <c r="Y848" s="36">
        <f t="shared" si="1267"/>
        <v>0</v>
      </c>
      <c r="Z848" s="36">
        <f t="shared" si="1267"/>
        <v>17226.3</v>
      </c>
      <c r="AA848" s="36">
        <f t="shared" si="1267"/>
        <v>0</v>
      </c>
      <c r="AB848" s="36">
        <f t="shared" si="1267"/>
        <v>17226.3</v>
      </c>
      <c r="AC848" s="36">
        <f t="shared" si="1267"/>
        <v>0</v>
      </c>
      <c r="AD848" s="36">
        <f t="shared" si="1267"/>
        <v>17226.3</v>
      </c>
    </row>
    <row r="849" spans="1:30" ht="31.5" outlineLevel="2" x14ac:dyDescent="0.2">
      <c r="A849" s="22" t="s">
        <v>424</v>
      </c>
      <c r="B849" s="22" t="s">
        <v>394</v>
      </c>
      <c r="C849" s="22" t="s">
        <v>111</v>
      </c>
      <c r="D849" s="22"/>
      <c r="E849" s="40" t="s">
        <v>636</v>
      </c>
      <c r="F849" s="36">
        <f t="shared" ref="F849:AB849" si="1268">F850+F856</f>
        <v>17279.5</v>
      </c>
      <c r="G849" s="36">
        <f t="shared" si="1268"/>
        <v>0</v>
      </c>
      <c r="H849" s="36">
        <f t="shared" si="1268"/>
        <v>17279.5</v>
      </c>
      <c r="I849" s="36">
        <f t="shared" si="1268"/>
        <v>0</v>
      </c>
      <c r="J849" s="36">
        <f t="shared" si="1268"/>
        <v>0</v>
      </c>
      <c r="K849" s="36">
        <f t="shared" si="1268"/>
        <v>17279.5</v>
      </c>
      <c r="L849" s="36">
        <f t="shared" si="1268"/>
        <v>261.12202000000002</v>
      </c>
      <c r="M849" s="36">
        <f t="shared" si="1268"/>
        <v>250</v>
      </c>
      <c r="N849" s="36">
        <f t="shared" si="1268"/>
        <v>17790.622019999999</v>
      </c>
      <c r="O849" s="36">
        <f t="shared" ref="O849:P849" si="1269">O850+O856</f>
        <v>1917.70715</v>
      </c>
      <c r="P849" s="253">
        <f t="shared" si="1269"/>
        <v>19708.329169999997</v>
      </c>
      <c r="Q849" s="36">
        <f t="shared" si="1268"/>
        <v>17226.3</v>
      </c>
      <c r="R849" s="36">
        <f t="shared" si="1268"/>
        <v>0</v>
      </c>
      <c r="S849" s="36">
        <f t="shared" si="1268"/>
        <v>17226.3</v>
      </c>
      <c r="T849" s="36">
        <f t="shared" si="1268"/>
        <v>0</v>
      </c>
      <c r="U849" s="36">
        <f t="shared" si="1268"/>
        <v>17226.3</v>
      </c>
      <c r="V849" s="36">
        <f t="shared" ref="V849:W849" si="1270">V850+V856</f>
        <v>0</v>
      </c>
      <c r="W849" s="36">
        <f t="shared" si="1270"/>
        <v>17226.3</v>
      </c>
      <c r="X849" s="36">
        <f t="shared" si="1268"/>
        <v>17226.3</v>
      </c>
      <c r="Y849" s="36">
        <f t="shared" si="1268"/>
        <v>0</v>
      </c>
      <c r="Z849" s="36">
        <f t="shared" si="1268"/>
        <v>17226.3</v>
      </c>
      <c r="AA849" s="36">
        <f t="shared" si="1268"/>
        <v>0</v>
      </c>
      <c r="AB849" s="36">
        <f t="shared" si="1268"/>
        <v>17226.3</v>
      </c>
      <c r="AC849" s="36">
        <f t="shared" ref="AC849:AD849" si="1271">AC850+AC856</f>
        <v>0</v>
      </c>
      <c r="AD849" s="36">
        <f t="shared" si="1271"/>
        <v>17226.3</v>
      </c>
    </row>
    <row r="850" spans="1:30" ht="15.75" outlineLevel="3" x14ac:dyDescent="0.2">
      <c r="A850" s="22" t="s">
        <v>424</v>
      </c>
      <c r="B850" s="22" t="s">
        <v>394</v>
      </c>
      <c r="C850" s="22" t="s">
        <v>246</v>
      </c>
      <c r="D850" s="22"/>
      <c r="E850" s="40" t="s">
        <v>705</v>
      </c>
      <c r="F850" s="36">
        <f t="shared" ref="F850:AD850" si="1272">F851</f>
        <v>1045.2</v>
      </c>
      <c r="G850" s="36">
        <f t="shared" si="1272"/>
        <v>0</v>
      </c>
      <c r="H850" s="36">
        <f t="shared" si="1272"/>
        <v>1045.2</v>
      </c>
      <c r="I850" s="36">
        <f t="shared" si="1272"/>
        <v>0</v>
      </c>
      <c r="J850" s="36">
        <f t="shared" si="1272"/>
        <v>0</v>
      </c>
      <c r="K850" s="36">
        <f t="shared" si="1272"/>
        <v>1045.2</v>
      </c>
      <c r="L850" s="36">
        <f t="shared" si="1272"/>
        <v>261.12202000000002</v>
      </c>
      <c r="M850" s="36">
        <f t="shared" si="1272"/>
        <v>250</v>
      </c>
      <c r="N850" s="36">
        <f t="shared" si="1272"/>
        <v>1556.3220200000001</v>
      </c>
      <c r="O850" s="36">
        <f t="shared" si="1272"/>
        <v>0</v>
      </c>
      <c r="P850" s="253">
        <f t="shared" si="1272"/>
        <v>1556.3220200000001</v>
      </c>
      <c r="Q850" s="36">
        <f t="shared" si="1272"/>
        <v>992</v>
      </c>
      <c r="R850" s="36">
        <f t="shared" si="1272"/>
        <v>0</v>
      </c>
      <c r="S850" s="36">
        <f t="shared" si="1272"/>
        <v>992</v>
      </c>
      <c r="T850" s="36">
        <f t="shared" si="1272"/>
        <v>0</v>
      </c>
      <c r="U850" s="36">
        <f t="shared" si="1272"/>
        <v>992</v>
      </c>
      <c r="V850" s="36">
        <f t="shared" si="1272"/>
        <v>0</v>
      </c>
      <c r="W850" s="36">
        <f t="shared" si="1272"/>
        <v>992</v>
      </c>
      <c r="X850" s="36">
        <f t="shared" si="1272"/>
        <v>992</v>
      </c>
      <c r="Y850" s="36">
        <f t="shared" si="1272"/>
        <v>0</v>
      </c>
      <c r="Z850" s="36">
        <f t="shared" si="1272"/>
        <v>992</v>
      </c>
      <c r="AA850" s="36">
        <f t="shared" si="1272"/>
        <v>0</v>
      </c>
      <c r="AB850" s="36">
        <f t="shared" si="1272"/>
        <v>992</v>
      </c>
      <c r="AC850" s="36">
        <f t="shared" si="1272"/>
        <v>0</v>
      </c>
      <c r="AD850" s="36">
        <f t="shared" si="1272"/>
        <v>992</v>
      </c>
    </row>
    <row r="851" spans="1:30" ht="31.5" outlineLevel="4" x14ac:dyDescent="0.2">
      <c r="A851" s="22" t="s">
        <v>424</v>
      </c>
      <c r="B851" s="22" t="s">
        <v>394</v>
      </c>
      <c r="C851" s="22" t="s">
        <v>247</v>
      </c>
      <c r="D851" s="22"/>
      <c r="E851" s="40" t="s">
        <v>639</v>
      </c>
      <c r="F851" s="36">
        <f>F854</f>
        <v>1045.2</v>
      </c>
      <c r="G851" s="36">
        <f>G854</f>
        <v>0</v>
      </c>
      <c r="H851" s="36">
        <f>H854</f>
        <v>1045.2</v>
      </c>
      <c r="I851" s="36">
        <f>I854</f>
        <v>0</v>
      </c>
      <c r="J851" s="36">
        <f>J854</f>
        <v>0</v>
      </c>
      <c r="K851" s="36">
        <f>K854+K852</f>
        <v>1045.2</v>
      </c>
      <c r="L851" s="36">
        <f t="shared" ref="L851:AB851" si="1273">L854+L852</f>
        <v>261.12202000000002</v>
      </c>
      <c r="M851" s="36">
        <f t="shared" si="1273"/>
        <v>250</v>
      </c>
      <c r="N851" s="36">
        <f t="shared" si="1273"/>
        <v>1556.3220200000001</v>
      </c>
      <c r="O851" s="36">
        <f t="shared" ref="O851:P851" si="1274">O854+O852</f>
        <v>0</v>
      </c>
      <c r="P851" s="253">
        <f t="shared" si="1274"/>
        <v>1556.3220200000001</v>
      </c>
      <c r="Q851" s="36">
        <f t="shared" si="1273"/>
        <v>992</v>
      </c>
      <c r="R851" s="36">
        <f t="shared" si="1273"/>
        <v>0</v>
      </c>
      <c r="S851" s="36">
        <f t="shared" si="1273"/>
        <v>992</v>
      </c>
      <c r="T851" s="36">
        <f t="shared" si="1273"/>
        <v>0</v>
      </c>
      <c r="U851" s="36">
        <f t="shared" si="1273"/>
        <v>992</v>
      </c>
      <c r="V851" s="36">
        <f t="shared" ref="V851:W851" si="1275">V854+V852</f>
        <v>0</v>
      </c>
      <c r="W851" s="36">
        <f t="shared" si="1275"/>
        <v>992</v>
      </c>
      <c r="X851" s="36">
        <f t="shared" si="1273"/>
        <v>992</v>
      </c>
      <c r="Y851" s="36">
        <f t="shared" si="1273"/>
        <v>0</v>
      </c>
      <c r="Z851" s="36">
        <f t="shared" si="1273"/>
        <v>992</v>
      </c>
      <c r="AA851" s="36">
        <f t="shared" si="1273"/>
        <v>0</v>
      </c>
      <c r="AB851" s="36">
        <f t="shared" si="1273"/>
        <v>992</v>
      </c>
      <c r="AC851" s="36">
        <f t="shared" ref="AC851:AD851" si="1276">AC854+AC852</f>
        <v>0</v>
      </c>
      <c r="AD851" s="36">
        <f t="shared" si="1276"/>
        <v>992</v>
      </c>
    </row>
    <row r="852" spans="1:30" ht="31.5" outlineLevel="4" x14ac:dyDescent="0.2">
      <c r="A852" s="22" t="s">
        <v>424</v>
      </c>
      <c r="B852" s="22" t="s">
        <v>394</v>
      </c>
      <c r="C852" s="22" t="s">
        <v>803</v>
      </c>
      <c r="D852" s="22"/>
      <c r="E852" s="40" t="s">
        <v>804</v>
      </c>
      <c r="F852" s="36"/>
      <c r="G852" s="36"/>
      <c r="H852" s="36"/>
      <c r="I852" s="36"/>
      <c r="J852" s="36"/>
      <c r="K852" s="36">
        <f>K853</f>
        <v>0</v>
      </c>
      <c r="L852" s="36">
        <f t="shared" ref="L852:P852" si="1277">L853</f>
        <v>261.12202000000002</v>
      </c>
      <c r="M852" s="36">
        <f t="shared" si="1277"/>
        <v>0</v>
      </c>
      <c r="N852" s="36">
        <f t="shared" si="1277"/>
        <v>261.12202000000002</v>
      </c>
      <c r="O852" s="36">
        <f t="shared" si="1277"/>
        <v>0</v>
      </c>
      <c r="P852" s="253">
        <f t="shared" si="1277"/>
        <v>261.12202000000002</v>
      </c>
      <c r="Q852" s="36"/>
      <c r="R852" s="36"/>
      <c r="S852" s="36"/>
      <c r="T852" s="36"/>
      <c r="U852" s="36"/>
      <c r="V852" s="36"/>
      <c r="W852" s="36"/>
      <c r="X852" s="36"/>
      <c r="Y852" s="36"/>
      <c r="Z852" s="36"/>
      <c r="AA852" s="36"/>
      <c r="AB852" s="36"/>
      <c r="AC852" s="36"/>
      <c r="AD852" s="36"/>
    </row>
    <row r="853" spans="1:30" ht="15.75" outlineLevel="4" x14ac:dyDescent="0.2">
      <c r="A853" s="41" t="s">
        <v>424</v>
      </c>
      <c r="B853" s="41" t="s">
        <v>394</v>
      </c>
      <c r="C853" s="41" t="s">
        <v>803</v>
      </c>
      <c r="D853" s="41" t="s">
        <v>41</v>
      </c>
      <c r="E853" s="42" t="s">
        <v>42</v>
      </c>
      <c r="F853" s="36"/>
      <c r="G853" s="36"/>
      <c r="H853" s="36"/>
      <c r="I853" s="36"/>
      <c r="J853" s="36"/>
      <c r="K853" s="36"/>
      <c r="L853" s="32">
        <f>82.56019+91.36572+87.19611</f>
        <v>261.12202000000002</v>
      </c>
      <c r="M853" s="36"/>
      <c r="N853" s="32">
        <f>SUM(K853:M853)</f>
        <v>261.12202000000002</v>
      </c>
      <c r="O853" s="36"/>
      <c r="P853" s="252">
        <f>SUM(N853:O853)</f>
        <v>261.12202000000002</v>
      </c>
      <c r="Q853" s="36"/>
      <c r="R853" s="36"/>
      <c r="S853" s="36"/>
      <c r="T853" s="36"/>
      <c r="U853" s="36"/>
      <c r="V853" s="36"/>
      <c r="W853" s="36"/>
      <c r="X853" s="36"/>
      <c r="Y853" s="36"/>
      <c r="Z853" s="36"/>
      <c r="AA853" s="36"/>
      <c r="AB853" s="36"/>
      <c r="AC853" s="36"/>
      <c r="AD853" s="36"/>
    </row>
    <row r="854" spans="1:30" ht="15.75" outlineLevel="5" x14ac:dyDescent="0.2">
      <c r="A854" s="22" t="s">
        <v>424</v>
      </c>
      <c r="B854" s="22" t="s">
        <v>394</v>
      </c>
      <c r="C854" s="22" t="s">
        <v>248</v>
      </c>
      <c r="D854" s="22"/>
      <c r="E854" s="40" t="s">
        <v>249</v>
      </c>
      <c r="F854" s="36">
        <f t="shared" ref="F854:AD854" si="1278">F855</f>
        <v>1045.2</v>
      </c>
      <c r="G854" s="36">
        <f t="shared" si="1278"/>
        <v>0</v>
      </c>
      <c r="H854" s="36">
        <f t="shared" si="1278"/>
        <v>1045.2</v>
      </c>
      <c r="I854" s="36">
        <f t="shared" si="1278"/>
        <v>0</v>
      </c>
      <c r="J854" s="36">
        <f t="shared" si="1278"/>
        <v>0</v>
      </c>
      <c r="K854" s="36">
        <f t="shared" si="1278"/>
        <v>1045.2</v>
      </c>
      <c r="L854" s="36">
        <f t="shared" si="1278"/>
        <v>0</v>
      </c>
      <c r="M854" s="36">
        <f t="shared" si="1278"/>
        <v>250</v>
      </c>
      <c r="N854" s="36">
        <f t="shared" si="1278"/>
        <v>1295.2</v>
      </c>
      <c r="O854" s="36">
        <f t="shared" si="1278"/>
        <v>0</v>
      </c>
      <c r="P854" s="253">
        <f t="shared" si="1278"/>
        <v>1295.2</v>
      </c>
      <c r="Q854" s="36">
        <f t="shared" si="1278"/>
        <v>992</v>
      </c>
      <c r="R854" s="36">
        <f t="shared" si="1278"/>
        <v>0</v>
      </c>
      <c r="S854" s="36">
        <f t="shared" si="1278"/>
        <v>992</v>
      </c>
      <c r="T854" s="36">
        <f t="shared" si="1278"/>
        <v>0</v>
      </c>
      <c r="U854" s="36">
        <f t="shared" si="1278"/>
        <v>992</v>
      </c>
      <c r="V854" s="36">
        <f t="shared" si="1278"/>
        <v>0</v>
      </c>
      <c r="W854" s="36">
        <f t="shared" si="1278"/>
        <v>992</v>
      </c>
      <c r="X854" s="36">
        <f t="shared" si="1278"/>
        <v>992</v>
      </c>
      <c r="Y854" s="36">
        <f t="shared" si="1278"/>
        <v>0</v>
      </c>
      <c r="Z854" s="36">
        <f t="shared" si="1278"/>
        <v>992</v>
      </c>
      <c r="AA854" s="36">
        <f t="shared" si="1278"/>
        <v>0</v>
      </c>
      <c r="AB854" s="36">
        <f t="shared" si="1278"/>
        <v>992</v>
      </c>
      <c r="AC854" s="36">
        <f t="shared" si="1278"/>
        <v>0</v>
      </c>
      <c r="AD854" s="36">
        <f t="shared" si="1278"/>
        <v>992</v>
      </c>
    </row>
    <row r="855" spans="1:30" ht="15.75" outlineLevel="7" x14ac:dyDescent="0.2">
      <c r="A855" s="41" t="s">
        <v>424</v>
      </c>
      <c r="B855" s="41" t="s">
        <v>394</v>
      </c>
      <c r="C855" s="41" t="s">
        <v>248</v>
      </c>
      <c r="D855" s="41" t="s">
        <v>41</v>
      </c>
      <c r="E855" s="42" t="s">
        <v>42</v>
      </c>
      <c r="F855" s="32">
        <f>992+53.2</f>
        <v>1045.2</v>
      </c>
      <c r="G855" s="32"/>
      <c r="H855" s="32">
        <f>SUM(F855:G855)</f>
        <v>1045.2</v>
      </c>
      <c r="I855" s="32"/>
      <c r="J855" s="32"/>
      <c r="K855" s="32">
        <f>SUM(H855:J855)</f>
        <v>1045.2</v>
      </c>
      <c r="L855" s="32"/>
      <c r="M855" s="32">
        <v>250</v>
      </c>
      <c r="N855" s="32">
        <f>SUM(K855:M855)</f>
        <v>1295.2</v>
      </c>
      <c r="O855" s="32"/>
      <c r="P855" s="252">
        <f>SUM(N855:O855)</f>
        <v>1295.2</v>
      </c>
      <c r="Q855" s="34">
        <v>992</v>
      </c>
      <c r="R855" s="32"/>
      <c r="S855" s="32">
        <f>SUM(Q855:R855)</f>
        <v>992</v>
      </c>
      <c r="T855" s="32"/>
      <c r="U855" s="32">
        <f>SUM(S855:T855)</f>
        <v>992</v>
      </c>
      <c r="V855" s="32"/>
      <c r="W855" s="32">
        <f>SUM(U855:V855)</f>
        <v>992</v>
      </c>
      <c r="X855" s="34">
        <v>992</v>
      </c>
      <c r="Y855" s="32"/>
      <c r="Z855" s="32">
        <f>SUM(X855:Y855)</f>
        <v>992</v>
      </c>
      <c r="AA855" s="32"/>
      <c r="AB855" s="32">
        <f>SUM(Z855:AA855)</f>
        <v>992</v>
      </c>
      <c r="AC855" s="32"/>
      <c r="AD855" s="32">
        <f>SUM(AB855:AC855)</f>
        <v>992</v>
      </c>
    </row>
    <row r="856" spans="1:30" ht="31.5" outlineLevel="3" x14ac:dyDescent="0.2">
      <c r="A856" s="22" t="s">
        <v>424</v>
      </c>
      <c r="B856" s="22" t="s">
        <v>394</v>
      </c>
      <c r="C856" s="22" t="s">
        <v>243</v>
      </c>
      <c r="D856" s="22"/>
      <c r="E856" s="40" t="s">
        <v>640</v>
      </c>
      <c r="F856" s="36">
        <f t="shared" ref="F856:AC858" si="1279">F857</f>
        <v>16234.3</v>
      </c>
      <c r="G856" s="36">
        <f t="shared" si="1279"/>
        <v>0</v>
      </c>
      <c r="H856" s="36">
        <f t="shared" si="1279"/>
        <v>16234.3</v>
      </c>
      <c r="I856" s="36">
        <f t="shared" si="1279"/>
        <v>0</v>
      </c>
      <c r="J856" s="36">
        <f t="shared" si="1279"/>
        <v>0</v>
      </c>
      <c r="K856" s="36">
        <f t="shared" si="1279"/>
        <v>16234.3</v>
      </c>
      <c r="L856" s="36">
        <f t="shared" si="1279"/>
        <v>0</v>
      </c>
      <c r="M856" s="36">
        <f t="shared" si="1279"/>
        <v>0</v>
      </c>
      <c r="N856" s="36">
        <f t="shared" si="1279"/>
        <v>16234.3</v>
      </c>
      <c r="O856" s="36">
        <f t="shared" si="1279"/>
        <v>1917.70715</v>
      </c>
      <c r="P856" s="253">
        <f t="shared" si="1279"/>
        <v>18152.007149999998</v>
      </c>
      <c r="Q856" s="36">
        <f t="shared" si="1279"/>
        <v>16234.3</v>
      </c>
      <c r="R856" s="36">
        <f t="shared" si="1279"/>
        <v>0</v>
      </c>
      <c r="S856" s="36">
        <f t="shared" si="1279"/>
        <v>16234.3</v>
      </c>
      <c r="T856" s="36">
        <f t="shared" si="1279"/>
        <v>0</v>
      </c>
      <c r="U856" s="36">
        <f t="shared" si="1279"/>
        <v>16234.3</v>
      </c>
      <c r="V856" s="36">
        <f t="shared" si="1279"/>
        <v>0</v>
      </c>
      <c r="W856" s="36">
        <f t="shared" si="1279"/>
        <v>16234.3</v>
      </c>
      <c r="X856" s="36">
        <f t="shared" si="1279"/>
        <v>16234.3</v>
      </c>
      <c r="Y856" s="36">
        <f t="shared" si="1279"/>
        <v>0</v>
      </c>
      <c r="Z856" s="36">
        <f t="shared" si="1279"/>
        <v>16234.3</v>
      </c>
      <c r="AA856" s="36">
        <f t="shared" si="1279"/>
        <v>0</v>
      </c>
      <c r="AB856" s="36">
        <f t="shared" si="1279"/>
        <v>16234.3</v>
      </c>
      <c r="AC856" s="36">
        <f t="shared" si="1279"/>
        <v>0</v>
      </c>
      <c r="AD856" s="36">
        <f t="shared" ref="AC856:AD858" si="1280">AD857</f>
        <v>16234.3</v>
      </c>
    </row>
    <row r="857" spans="1:30" ht="31.5" outlineLevel="4" x14ac:dyDescent="0.2">
      <c r="A857" s="22" t="s">
        <v>424</v>
      </c>
      <c r="B857" s="22" t="s">
        <v>394</v>
      </c>
      <c r="C857" s="22" t="s">
        <v>244</v>
      </c>
      <c r="D857" s="22"/>
      <c r="E857" s="40" t="s">
        <v>26</v>
      </c>
      <c r="F857" s="36">
        <f t="shared" si="1279"/>
        <v>16234.3</v>
      </c>
      <c r="G857" s="36">
        <f t="shared" si="1279"/>
        <v>0</v>
      </c>
      <c r="H857" s="36">
        <f t="shared" si="1279"/>
        <v>16234.3</v>
      </c>
      <c r="I857" s="36">
        <f t="shared" si="1279"/>
        <v>0</v>
      </c>
      <c r="J857" s="36">
        <f t="shared" si="1279"/>
        <v>0</v>
      </c>
      <c r="K857" s="36">
        <f t="shared" si="1279"/>
        <v>16234.3</v>
      </c>
      <c r="L857" s="36">
        <f t="shared" si="1279"/>
        <v>0</v>
      </c>
      <c r="M857" s="36">
        <f t="shared" si="1279"/>
        <v>0</v>
      </c>
      <c r="N857" s="36">
        <f t="shared" si="1279"/>
        <v>16234.3</v>
      </c>
      <c r="O857" s="36">
        <f t="shared" si="1279"/>
        <v>1917.70715</v>
      </c>
      <c r="P857" s="253">
        <f t="shared" si="1279"/>
        <v>18152.007149999998</v>
      </c>
      <c r="Q857" s="36">
        <f t="shared" si="1279"/>
        <v>16234.3</v>
      </c>
      <c r="R857" s="36">
        <f t="shared" si="1279"/>
        <v>0</v>
      </c>
      <c r="S857" s="36">
        <f t="shared" si="1279"/>
        <v>16234.3</v>
      </c>
      <c r="T857" s="36">
        <f t="shared" si="1279"/>
        <v>0</v>
      </c>
      <c r="U857" s="36">
        <f t="shared" si="1279"/>
        <v>16234.3</v>
      </c>
      <c r="V857" s="36">
        <f t="shared" si="1279"/>
        <v>0</v>
      </c>
      <c r="W857" s="36">
        <f t="shared" si="1279"/>
        <v>16234.3</v>
      </c>
      <c r="X857" s="36">
        <f t="shared" si="1279"/>
        <v>16234.3</v>
      </c>
      <c r="Y857" s="36">
        <f t="shared" si="1279"/>
        <v>0</v>
      </c>
      <c r="Z857" s="36">
        <f t="shared" si="1279"/>
        <v>16234.3</v>
      </c>
      <c r="AA857" s="36">
        <f t="shared" si="1279"/>
        <v>0</v>
      </c>
      <c r="AB857" s="36">
        <f t="shared" si="1279"/>
        <v>16234.3</v>
      </c>
      <c r="AC857" s="36">
        <f t="shared" si="1280"/>
        <v>0</v>
      </c>
      <c r="AD857" s="36">
        <f t="shared" si="1280"/>
        <v>16234.3</v>
      </c>
    </row>
    <row r="858" spans="1:30" ht="15.75" outlineLevel="5" x14ac:dyDescent="0.2">
      <c r="A858" s="22" t="s">
        <v>424</v>
      </c>
      <c r="B858" s="22" t="s">
        <v>394</v>
      </c>
      <c r="C858" s="22" t="s">
        <v>250</v>
      </c>
      <c r="D858" s="22"/>
      <c r="E858" s="40" t="s">
        <v>251</v>
      </c>
      <c r="F858" s="36">
        <f t="shared" si="1279"/>
        <v>16234.3</v>
      </c>
      <c r="G858" s="36">
        <f t="shared" si="1279"/>
        <v>0</v>
      </c>
      <c r="H858" s="36">
        <f t="shared" si="1279"/>
        <v>16234.3</v>
      </c>
      <c r="I858" s="36">
        <f t="shared" si="1279"/>
        <v>0</v>
      </c>
      <c r="J858" s="36">
        <f t="shared" si="1279"/>
        <v>0</v>
      </c>
      <c r="K858" s="36">
        <f t="shared" si="1279"/>
        <v>16234.3</v>
      </c>
      <c r="L858" s="36">
        <f t="shared" si="1279"/>
        <v>0</v>
      </c>
      <c r="M858" s="36">
        <f t="shared" si="1279"/>
        <v>0</v>
      </c>
      <c r="N858" s="36">
        <f t="shared" si="1279"/>
        <v>16234.3</v>
      </c>
      <c r="O858" s="36">
        <f t="shared" si="1279"/>
        <v>1917.70715</v>
      </c>
      <c r="P858" s="253">
        <f t="shared" si="1279"/>
        <v>18152.007149999998</v>
      </c>
      <c r="Q858" s="36">
        <f t="shared" si="1279"/>
        <v>16234.3</v>
      </c>
      <c r="R858" s="36">
        <f t="shared" si="1279"/>
        <v>0</v>
      </c>
      <c r="S858" s="36">
        <f t="shared" si="1279"/>
        <v>16234.3</v>
      </c>
      <c r="T858" s="36">
        <f t="shared" si="1279"/>
        <v>0</v>
      </c>
      <c r="U858" s="36">
        <f t="shared" si="1279"/>
        <v>16234.3</v>
      </c>
      <c r="V858" s="36">
        <f t="shared" si="1279"/>
        <v>0</v>
      </c>
      <c r="W858" s="36">
        <f t="shared" si="1279"/>
        <v>16234.3</v>
      </c>
      <c r="X858" s="36">
        <f t="shared" si="1279"/>
        <v>16234.3</v>
      </c>
      <c r="Y858" s="36">
        <f t="shared" si="1279"/>
        <v>0</v>
      </c>
      <c r="Z858" s="36">
        <f t="shared" si="1279"/>
        <v>16234.3</v>
      </c>
      <c r="AA858" s="36">
        <f t="shared" si="1279"/>
        <v>0</v>
      </c>
      <c r="AB858" s="36">
        <f t="shared" si="1279"/>
        <v>16234.3</v>
      </c>
      <c r="AC858" s="36">
        <f t="shared" si="1280"/>
        <v>0</v>
      </c>
      <c r="AD858" s="36">
        <f t="shared" si="1280"/>
        <v>16234.3</v>
      </c>
    </row>
    <row r="859" spans="1:30" s="93" customFormat="1" ht="15.75" outlineLevel="7" x14ac:dyDescent="0.2">
      <c r="A859" s="41" t="s">
        <v>424</v>
      </c>
      <c r="B859" s="41" t="s">
        <v>394</v>
      </c>
      <c r="C859" s="41" t="s">
        <v>250</v>
      </c>
      <c r="D859" s="41" t="s">
        <v>41</v>
      </c>
      <c r="E859" s="42" t="s">
        <v>42</v>
      </c>
      <c r="F859" s="32">
        <v>16234.3</v>
      </c>
      <c r="G859" s="32"/>
      <c r="H859" s="32">
        <f>SUM(F859:G859)</f>
        <v>16234.3</v>
      </c>
      <c r="I859" s="32"/>
      <c r="J859" s="32"/>
      <c r="K859" s="32">
        <f>SUM(H859:J859)</f>
        <v>16234.3</v>
      </c>
      <c r="L859" s="32"/>
      <c r="M859" s="32"/>
      <c r="N859" s="32">
        <f>SUM(K859:M859)</f>
        <v>16234.3</v>
      </c>
      <c r="O859" s="32">
        <v>1917.70715</v>
      </c>
      <c r="P859" s="252">
        <f>SUM(N859:O859)</f>
        <v>18152.007149999998</v>
      </c>
      <c r="Q859" s="34">
        <v>16234.3</v>
      </c>
      <c r="R859" s="32"/>
      <c r="S859" s="32">
        <f>SUM(Q859:R859)</f>
        <v>16234.3</v>
      </c>
      <c r="T859" s="32"/>
      <c r="U859" s="32">
        <f>SUM(S859:T859)</f>
        <v>16234.3</v>
      </c>
      <c r="V859" s="32"/>
      <c r="W859" s="32">
        <f>SUM(U859:V859)</f>
        <v>16234.3</v>
      </c>
      <c r="X859" s="34">
        <v>16234.3</v>
      </c>
      <c r="Y859" s="32"/>
      <c r="Z859" s="32">
        <f>SUM(X859:Y859)</f>
        <v>16234.3</v>
      </c>
      <c r="AA859" s="32"/>
      <c r="AB859" s="32">
        <f>SUM(Z859:AA859)</f>
        <v>16234.3</v>
      </c>
      <c r="AC859" s="32"/>
      <c r="AD859" s="32">
        <f>SUM(AB859:AC859)</f>
        <v>16234.3</v>
      </c>
    </row>
    <row r="860" spans="1:30" ht="15.75" outlineLevel="7" x14ac:dyDescent="0.2">
      <c r="A860" s="22" t="s">
        <v>424</v>
      </c>
      <c r="B860" s="22" t="s">
        <v>398</v>
      </c>
      <c r="C860" s="41"/>
      <c r="D860" s="41"/>
      <c r="E860" s="85" t="s">
        <v>399</v>
      </c>
      <c r="F860" s="36">
        <f>F861+F891</f>
        <v>231541.7</v>
      </c>
      <c r="G860" s="36">
        <f t="shared" ref="G860:N860" si="1281">G861+G891</f>
        <v>0</v>
      </c>
      <c r="H860" s="36">
        <f t="shared" si="1281"/>
        <v>231541.7</v>
      </c>
      <c r="I860" s="36">
        <f t="shared" si="1281"/>
        <v>0</v>
      </c>
      <c r="J860" s="36">
        <f t="shared" si="1281"/>
        <v>0</v>
      </c>
      <c r="K860" s="36">
        <f t="shared" si="1281"/>
        <v>231541.7</v>
      </c>
      <c r="L860" s="36">
        <f t="shared" si="1281"/>
        <v>8897.4034599999995</v>
      </c>
      <c r="M860" s="36">
        <f t="shared" si="1281"/>
        <v>5000</v>
      </c>
      <c r="N860" s="36">
        <f t="shared" si="1281"/>
        <v>245439.10346000001</v>
      </c>
      <c r="O860" s="36">
        <f t="shared" ref="O860:P860" si="1282">O861+O891</f>
        <v>11416.35958</v>
      </c>
      <c r="P860" s="253">
        <f t="shared" si="1282"/>
        <v>256855.46304</v>
      </c>
      <c r="Q860" s="36">
        <f>Q861+Q891</f>
        <v>227764.5</v>
      </c>
      <c r="R860" s="36">
        <f t="shared" ref="R860:U860" si="1283">R861+R891</f>
        <v>0</v>
      </c>
      <c r="S860" s="36">
        <f t="shared" si="1283"/>
        <v>227764.5</v>
      </c>
      <c r="T860" s="36">
        <f t="shared" si="1283"/>
        <v>0</v>
      </c>
      <c r="U860" s="36">
        <f t="shared" si="1283"/>
        <v>227764.5</v>
      </c>
      <c r="V860" s="36">
        <f t="shared" ref="V860:W860" si="1284">V861+V891</f>
        <v>0</v>
      </c>
      <c r="W860" s="36">
        <f t="shared" si="1284"/>
        <v>227764.5</v>
      </c>
      <c r="X860" s="36">
        <f>X861+X891</f>
        <v>228929.5</v>
      </c>
      <c r="Y860" s="36">
        <f t="shared" ref="Y860:AB860" si="1285">Y861+Y891</f>
        <v>0</v>
      </c>
      <c r="Z860" s="36">
        <f t="shared" si="1285"/>
        <v>228929.5</v>
      </c>
      <c r="AA860" s="36">
        <f t="shared" si="1285"/>
        <v>0</v>
      </c>
      <c r="AB860" s="36">
        <f t="shared" si="1285"/>
        <v>228929.5</v>
      </c>
      <c r="AC860" s="36">
        <f t="shared" ref="AC860:AD860" si="1286">AC861+AC891</f>
        <v>0</v>
      </c>
      <c r="AD860" s="36">
        <f t="shared" si="1286"/>
        <v>228929.5</v>
      </c>
    </row>
    <row r="861" spans="1:30" ht="15.75" outlineLevel="1" x14ac:dyDescent="0.2">
      <c r="A861" s="22" t="s">
        <v>424</v>
      </c>
      <c r="B861" s="22" t="s">
        <v>425</v>
      </c>
      <c r="C861" s="22"/>
      <c r="D861" s="22"/>
      <c r="E861" s="40" t="s">
        <v>426</v>
      </c>
      <c r="F861" s="36">
        <f>F862</f>
        <v>200172.6</v>
      </c>
      <c r="G861" s="36">
        <f t="shared" ref="G861:AD861" si="1287">G862</f>
        <v>0</v>
      </c>
      <c r="H861" s="36">
        <f t="shared" si="1287"/>
        <v>200172.6</v>
      </c>
      <c r="I861" s="36">
        <f t="shared" si="1287"/>
        <v>0</v>
      </c>
      <c r="J861" s="36">
        <f t="shared" si="1287"/>
        <v>0</v>
      </c>
      <c r="K861" s="36">
        <f t="shared" si="1287"/>
        <v>200172.6</v>
      </c>
      <c r="L861" s="36">
        <f t="shared" si="1287"/>
        <v>8897.4034599999995</v>
      </c>
      <c r="M861" s="36">
        <f t="shared" si="1287"/>
        <v>0</v>
      </c>
      <c r="N861" s="36">
        <f t="shared" si="1287"/>
        <v>209070.00346000001</v>
      </c>
      <c r="O861" s="36">
        <f t="shared" si="1287"/>
        <v>7784.7531500000005</v>
      </c>
      <c r="P861" s="253">
        <f t="shared" si="1287"/>
        <v>216854.75661000001</v>
      </c>
      <c r="Q861" s="36">
        <f t="shared" si="1287"/>
        <v>198435.4</v>
      </c>
      <c r="R861" s="36">
        <f t="shared" si="1287"/>
        <v>0</v>
      </c>
      <c r="S861" s="36">
        <f t="shared" si="1287"/>
        <v>198435.4</v>
      </c>
      <c r="T861" s="36">
        <f t="shared" si="1287"/>
        <v>0</v>
      </c>
      <c r="U861" s="36">
        <f t="shared" si="1287"/>
        <v>198435.4</v>
      </c>
      <c r="V861" s="36">
        <f t="shared" si="1287"/>
        <v>0</v>
      </c>
      <c r="W861" s="36">
        <f t="shared" si="1287"/>
        <v>198435.4</v>
      </c>
      <c r="X861" s="36">
        <f t="shared" si="1287"/>
        <v>199600.4</v>
      </c>
      <c r="Y861" s="36">
        <f t="shared" si="1287"/>
        <v>0</v>
      </c>
      <c r="Z861" s="36">
        <f t="shared" si="1287"/>
        <v>199600.4</v>
      </c>
      <c r="AA861" s="36">
        <f t="shared" si="1287"/>
        <v>0</v>
      </c>
      <c r="AB861" s="36">
        <f t="shared" si="1287"/>
        <v>199600.4</v>
      </c>
      <c r="AC861" s="36">
        <f t="shared" si="1287"/>
        <v>0</v>
      </c>
      <c r="AD861" s="36">
        <f t="shared" si="1287"/>
        <v>199600.4</v>
      </c>
    </row>
    <row r="862" spans="1:30" ht="31.5" outlineLevel="2" x14ac:dyDescent="0.2">
      <c r="A862" s="22" t="s">
        <v>424</v>
      </c>
      <c r="B862" s="22" t="s">
        <v>425</v>
      </c>
      <c r="C862" s="22" t="s">
        <v>111</v>
      </c>
      <c r="D862" s="22"/>
      <c r="E862" s="40" t="s">
        <v>636</v>
      </c>
      <c r="F862" s="36">
        <f>F869+F877+F863</f>
        <v>200172.6</v>
      </c>
      <c r="G862" s="36">
        <f t="shared" ref="G862:N862" si="1288">G869+G877+G863</f>
        <v>0</v>
      </c>
      <c r="H862" s="36">
        <f t="shared" si="1288"/>
        <v>200172.6</v>
      </c>
      <c r="I862" s="36">
        <f t="shared" si="1288"/>
        <v>0</v>
      </c>
      <c r="J862" s="36">
        <f t="shared" si="1288"/>
        <v>0</v>
      </c>
      <c r="K862" s="36">
        <f t="shared" si="1288"/>
        <v>200172.6</v>
      </c>
      <c r="L862" s="36">
        <f t="shared" si="1288"/>
        <v>8897.4034599999995</v>
      </c>
      <c r="M862" s="36">
        <f t="shared" si="1288"/>
        <v>0</v>
      </c>
      <c r="N862" s="36">
        <f t="shared" si="1288"/>
        <v>209070.00346000001</v>
      </c>
      <c r="O862" s="36">
        <f t="shared" ref="O862:P862" si="1289">O869+O877+O863</f>
        <v>7784.7531500000005</v>
      </c>
      <c r="P862" s="253">
        <f t="shared" si="1289"/>
        <v>216854.75661000001</v>
      </c>
      <c r="Q862" s="36">
        <f>Q869+Q877+Q863</f>
        <v>198435.4</v>
      </c>
      <c r="R862" s="36">
        <f t="shared" ref="R862:U862" si="1290">R869+R877+R863</f>
        <v>0</v>
      </c>
      <c r="S862" s="36">
        <f t="shared" si="1290"/>
        <v>198435.4</v>
      </c>
      <c r="T862" s="36">
        <f t="shared" si="1290"/>
        <v>0</v>
      </c>
      <c r="U862" s="36">
        <f t="shared" si="1290"/>
        <v>198435.4</v>
      </c>
      <c r="V862" s="36">
        <f t="shared" ref="V862:W862" si="1291">V869+V877+V863</f>
        <v>0</v>
      </c>
      <c r="W862" s="36">
        <f t="shared" si="1291"/>
        <v>198435.4</v>
      </c>
      <c r="X862" s="36">
        <f>X869+X877+X863</f>
        <v>199600.4</v>
      </c>
      <c r="Y862" s="36">
        <f t="shared" ref="Y862:AB862" si="1292">Y869+Y877+Y863</f>
        <v>0</v>
      </c>
      <c r="Z862" s="36">
        <f t="shared" si="1292"/>
        <v>199600.4</v>
      </c>
      <c r="AA862" s="36">
        <f t="shared" si="1292"/>
        <v>0</v>
      </c>
      <c r="AB862" s="36">
        <f t="shared" si="1292"/>
        <v>199600.4</v>
      </c>
      <c r="AC862" s="36">
        <f t="shared" ref="AC862:AD862" si="1293">AC869+AC877+AC863</f>
        <v>0</v>
      </c>
      <c r="AD862" s="36">
        <f t="shared" si="1293"/>
        <v>199600.4</v>
      </c>
    </row>
    <row r="863" spans="1:30" ht="15.75" outlineLevel="2" x14ac:dyDescent="0.2">
      <c r="A863" s="22" t="s">
        <v>424</v>
      </c>
      <c r="B863" s="22" t="s">
        <v>425</v>
      </c>
      <c r="C863" s="22" t="s">
        <v>164</v>
      </c>
      <c r="D863" s="22"/>
      <c r="E863" s="40" t="s">
        <v>682</v>
      </c>
      <c r="F863" s="36">
        <f>F864</f>
        <v>3772.2</v>
      </c>
      <c r="G863" s="36">
        <f t="shared" ref="G863:AD863" si="1294">G864</f>
        <v>0</v>
      </c>
      <c r="H863" s="36">
        <f t="shared" si="1294"/>
        <v>3772.2</v>
      </c>
      <c r="I863" s="36">
        <f t="shared" si="1294"/>
        <v>0</v>
      </c>
      <c r="J863" s="36">
        <f t="shared" si="1294"/>
        <v>0</v>
      </c>
      <c r="K863" s="36">
        <f t="shared" si="1294"/>
        <v>3772.2</v>
      </c>
      <c r="L863" s="36">
        <f t="shared" si="1294"/>
        <v>0</v>
      </c>
      <c r="M863" s="36">
        <f t="shared" si="1294"/>
        <v>0</v>
      </c>
      <c r="N863" s="36">
        <f t="shared" si="1294"/>
        <v>3772.2</v>
      </c>
      <c r="O863" s="36">
        <f t="shared" si="1294"/>
        <v>0</v>
      </c>
      <c r="P863" s="253">
        <f t="shared" si="1294"/>
        <v>3772.2</v>
      </c>
      <c r="Q863" s="36">
        <f t="shared" si="1294"/>
        <v>2200</v>
      </c>
      <c r="R863" s="36">
        <f t="shared" si="1294"/>
        <v>0</v>
      </c>
      <c r="S863" s="36">
        <f t="shared" si="1294"/>
        <v>2200</v>
      </c>
      <c r="T863" s="36">
        <f t="shared" si="1294"/>
        <v>0</v>
      </c>
      <c r="U863" s="36">
        <f t="shared" si="1294"/>
        <v>2200</v>
      </c>
      <c r="V863" s="36">
        <f t="shared" si="1294"/>
        <v>0</v>
      </c>
      <c r="W863" s="36">
        <f t="shared" si="1294"/>
        <v>2200</v>
      </c>
      <c r="X863" s="36">
        <f t="shared" si="1294"/>
        <v>3200</v>
      </c>
      <c r="Y863" s="36">
        <f t="shared" si="1294"/>
        <v>0</v>
      </c>
      <c r="Z863" s="36">
        <f t="shared" si="1294"/>
        <v>3200</v>
      </c>
      <c r="AA863" s="36">
        <f t="shared" si="1294"/>
        <v>0</v>
      </c>
      <c r="AB863" s="36">
        <f t="shared" si="1294"/>
        <v>3200</v>
      </c>
      <c r="AC863" s="36">
        <f t="shared" si="1294"/>
        <v>0</v>
      </c>
      <c r="AD863" s="36">
        <f t="shared" si="1294"/>
        <v>3200</v>
      </c>
    </row>
    <row r="864" spans="1:30" ht="15.75" outlineLevel="2" x14ac:dyDescent="0.2">
      <c r="A864" s="22" t="s">
        <v>424</v>
      </c>
      <c r="B864" s="22" t="s">
        <v>425</v>
      </c>
      <c r="C864" s="22" t="s">
        <v>165</v>
      </c>
      <c r="D864" s="22"/>
      <c r="E864" s="40" t="s">
        <v>317</v>
      </c>
      <c r="F864" s="36">
        <f>F867+F865</f>
        <v>3772.2</v>
      </c>
      <c r="G864" s="36">
        <f t="shared" ref="G864:AB864" si="1295">G867+G865</f>
        <v>0</v>
      </c>
      <c r="H864" s="36">
        <f t="shared" si="1295"/>
        <v>3772.2</v>
      </c>
      <c r="I864" s="36">
        <f t="shared" si="1295"/>
        <v>0</v>
      </c>
      <c r="J864" s="36">
        <f t="shared" si="1295"/>
        <v>0</v>
      </c>
      <c r="K864" s="36">
        <f t="shared" si="1295"/>
        <v>3772.2</v>
      </c>
      <c r="L864" s="36">
        <f t="shared" si="1295"/>
        <v>0</v>
      </c>
      <c r="M864" s="36">
        <f t="shared" si="1295"/>
        <v>0</v>
      </c>
      <c r="N864" s="36">
        <f t="shared" si="1295"/>
        <v>3772.2</v>
      </c>
      <c r="O864" s="36">
        <f t="shared" ref="O864:P864" si="1296">O867+O865</f>
        <v>0</v>
      </c>
      <c r="P864" s="253">
        <f t="shared" si="1296"/>
        <v>3772.2</v>
      </c>
      <c r="Q864" s="36">
        <f t="shared" si="1295"/>
        <v>2200</v>
      </c>
      <c r="R864" s="36">
        <f t="shared" si="1295"/>
        <v>0</v>
      </c>
      <c r="S864" s="36">
        <f t="shared" si="1295"/>
        <v>2200</v>
      </c>
      <c r="T864" s="36">
        <f t="shared" si="1295"/>
        <v>0</v>
      </c>
      <c r="U864" s="36">
        <f t="shared" si="1295"/>
        <v>2200</v>
      </c>
      <c r="V864" s="36">
        <f t="shared" ref="V864:W864" si="1297">V867+V865</f>
        <v>0</v>
      </c>
      <c r="W864" s="36">
        <f t="shared" si="1297"/>
        <v>2200</v>
      </c>
      <c r="X864" s="36">
        <f t="shared" si="1295"/>
        <v>3200</v>
      </c>
      <c r="Y864" s="36">
        <f t="shared" si="1295"/>
        <v>0</v>
      </c>
      <c r="Z864" s="36">
        <f t="shared" si="1295"/>
        <v>3200</v>
      </c>
      <c r="AA864" s="36">
        <f t="shared" si="1295"/>
        <v>0</v>
      </c>
      <c r="AB864" s="36">
        <f t="shared" si="1295"/>
        <v>3200</v>
      </c>
      <c r="AC864" s="36">
        <f t="shared" ref="AC864:AD864" si="1298">AC867+AC865</f>
        <v>0</v>
      </c>
      <c r="AD864" s="36">
        <f t="shared" si="1298"/>
        <v>3200</v>
      </c>
    </row>
    <row r="865" spans="1:31" ht="15.75" outlineLevel="2" x14ac:dyDescent="0.2">
      <c r="A865" s="22" t="s">
        <v>424</v>
      </c>
      <c r="B865" s="22" t="s">
        <v>425</v>
      </c>
      <c r="C865" s="26" t="s">
        <v>440</v>
      </c>
      <c r="D865" s="26"/>
      <c r="E865" s="59" t="s">
        <v>439</v>
      </c>
      <c r="F865" s="36">
        <f t="shared" ref="F865:AD865" si="1299">F866</f>
        <v>3572.2</v>
      </c>
      <c r="G865" s="36">
        <f t="shared" si="1299"/>
        <v>0</v>
      </c>
      <c r="H865" s="36">
        <f t="shared" si="1299"/>
        <v>3572.2</v>
      </c>
      <c r="I865" s="36">
        <f t="shared" si="1299"/>
        <v>0</v>
      </c>
      <c r="J865" s="36">
        <f t="shared" si="1299"/>
        <v>0</v>
      </c>
      <c r="K865" s="36">
        <f t="shared" si="1299"/>
        <v>3572.2</v>
      </c>
      <c r="L865" s="36">
        <f t="shared" si="1299"/>
        <v>0</v>
      </c>
      <c r="M865" s="36">
        <f t="shared" si="1299"/>
        <v>0</v>
      </c>
      <c r="N865" s="36">
        <f t="shared" si="1299"/>
        <v>3572.2</v>
      </c>
      <c r="O865" s="36">
        <f t="shared" si="1299"/>
        <v>0</v>
      </c>
      <c r="P865" s="253">
        <f t="shared" si="1299"/>
        <v>3572.2</v>
      </c>
      <c r="Q865" s="36">
        <f t="shared" si="1299"/>
        <v>2000</v>
      </c>
      <c r="R865" s="36">
        <f t="shared" si="1299"/>
        <v>0</v>
      </c>
      <c r="S865" s="36">
        <f t="shared" si="1299"/>
        <v>2000</v>
      </c>
      <c r="T865" s="36">
        <f t="shared" si="1299"/>
        <v>0</v>
      </c>
      <c r="U865" s="36">
        <f t="shared" si="1299"/>
        <v>2000</v>
      </c>
      <c r="V865" s="36">
        <f t="shared" si="1299"/>
        <v>0</v>
      </c>
      <c r="W865" s="36">
        <f t="shared" si="1299"/>
        <v>2000</v>
      </c>
      <c r="X865" s="36">
        <f t="shared" si="1299"/>
        <v>3000</v>
      </c>
      <c r="Y865" s="36">
        <f t="shared" si="1299"/>
        <v>0</v>
      </c>
      <c r="Z865" s="36">
        <f t="shared" si="1299"/>
        <v>3000</v>
      </c>
      <c r="AA865" s="36">
        <f t="shared" si="1299"/>
        <v>0</v>
      </c>
      <c r="AB865" s="36">
        <f t="shared" si="1299"/>
        <v>3000</v>
      </c>
      <c r="AC865" s="36">
        <f t="shared" si="1299"/>
        <v>0</v>
      </c>
      <c r="AD865" s="36">
        <f t="shared" si="1299"/>
        <v>3000</v>
      </c>
    </row>
    <row r="866" spans="1:31" ht="15.75" outlineLevel="2" x14ac:dyDescent="0.2">
      <c r="A866" s="41" t="s">
        <v>424</v>
      </c>
      <c r="B866" s="41" t="s">
        <v>425</v>
      </c>
      <c r="C866" s="30" t="s">
        <v>440</v>
      </c>
      <c r="D866" s="30" t="s">
        <v>41</v>
      </c>
      <c r="E866" s="31" t="s">
        <v>310</v>
      </c>
      <c r="F866" s="32">
        <f>3393+179.2</f>
        <v>3572.2</v>
      </c>
      <c r="G866" s="32"/>
      <c r="H866" s="32">
        <f>SUM(F866:G866)</f>
        <v>3572.2</v>
      </c>
      <c r="I866" s="32"/>
      <c r="J866" s="32"/>
      <c r="K866" s="32">
        <f>SUM(H866:J866)</f>
        <v>3572.2</v>
      </c>
      <c r="L866" s="32"/>
      <c r="M866" s="32"/>
      <c r="N866" s="32">
        <f>SUM(K866:M866)</f>
        <v>3572.2</v>
      </c>
      <c r="O866" s="32"/>
      <c r="P866" s="252">
        <f>SUM(N866:O866)</f>
        <v>3572.2</v>
      </c>
      <c r="Q866" s="34">
        <v>2000</v>
      </c>
      <c r="R866" s="32"/>
      <c r="S866" s="32">
        <f>SUM(Q866:R866)</f>
        <v>2000</v>
      </c>
      <c r="T866" s="32"/>
      <c r="U866" s="32">
        <f>SUM(S866:T866)</f>
        <v>2000</v>
      </c>
      <c r="V866" s="32"/>
      <c r="W866" s="32">
        <f>SUM(U866:V866)</f>
        <v>2000</v>
      </c>
      <c r="X866" s="34">
        <v>3000</v>
      </c>
      <c r="Y866" s="32"/>
      <c r="Z866" s="32">
        <f>SUM(X866:Y866)</f>
        <v>3000</v>
      </c>
      <c r="AA866" s="32"/>
      <c r="AB866" s="32">
        <f>SUM(Z866:AA866)</f>
        <v>3000</v>
      </c>
      <c r="AC866" s="32"/>
      <c r="AD866" s="32">
        <f>SUM(AB866:AC866)</f>
        <v>3000</v>
      </c>
    </row>
    <row r="867" spans="1:31" s="82" customFormat="1" ht="31.5" outlineLevel="2" x14ac:dyDescent="0.2">
      <c r="A867" s="22" t="s">
        <v>424</v>
      </c>
      <c r="B867" s="22" t="s">
        <v>425</v>
      </c>
      <c r="C867" s="22" t="s">
        <v>333</v>
      </c>
      <c r="D867" s="22"/>
      <c r="E867" s="40" t="s">
        <v>332</v>
      </c>
      <c r="F867" s="36">
        <f>F868</f>
        <v>200</v>
      </c>
      <c r="G867" s="36">
        <f t="shared" ref="G867:P867" si="1300">G868</f>
        <v>0</v>
      </c>
      <c r="H867" s="36">
        <f t="shared" si="1300"/>
        <v>200</v>
      </c>
      <c r="I867" s="36">
        <f t="shared" si="1300"/>
        <v>0</v>
      </c>
      <c r="J867" s="36">
        <f t="shared" si="1300"/>
        <v>0</v>
      </c>
      <c r="K867" s="36">
        <f t="shared" si="1300"/>
        <v>200</v>
      </c>
      <c r="L867" s="36">
        <f t="shared" si="1300"/>
        <v>0</v>
      </c>
      <c r="M867" s="36">
        <f t="shared" si="1300"/>
        <v>0</v>
      </c>
      <c r="N867" s="36">
        <f t="shared" si="1300"/>
        <v>200</v>
      </c>
      <c r="O867" s="36">
        <f t="shared" si="1300"/>
        <v>0</v>
      </c>
      <c r="P867" s="253">
        <f t="shared" si="1300"/>
        <v>200</v>
      </c>
      <c r="Q867" s="36">
        <f>Q868</f>
        <v>200</v>
      </c>
      <c r="R867" s="36">
        <f t="shared" ref="R867:W867" si="1301">R868</f>
        <v>0</v>
      </c>
      <c r="S867" s="36">
        <f t="shared" si="1301"/>
        <v>200</v>
      </c>
      <c r="T867" s="36">
        <f t="shared" si="1301"/>
        <v>0</v>
      </c>
      <c r="U867" s="36">
        <f t="shared" si="1301"/>
        <v>200</v>
      </c>
      <c r="V867" s="36">
        <f t="shared" si="1301"/>
        <v>0</v>
      </c>
      <c r="W867" s="36">
        <f t="shared" si="1301"/>
        <v>200</v>
      </c>
      <c r="X867" s="36">
        <f>X868</f>
        <v>200</v>
      </c>
      <c r="Y867" s="36">
        <f t="shared" ref="Y867:AD867" si="1302">Y868</f>
        <v>0</v>
      </c>
      <c r="Z867" s="36">
        <f t="shared" si="1302"/>
        <v>200</v>
      </c>
      <c r="AA867" s="36">
        <f t="shared" si="1302"/>
        <v>0</v>
      </c>
      <c r="AB867" s="36">
        <f t="shared" si="1302"/>
        <v>200</v>
      </c>
      <c r="AC867" s="36">
        <f t="shared" si="1302"/>
        <v>0</v>
      </c>
      <c r="AD867" s="36">
        <f t="shared" si="1302"/>
        <v>200</v>
      </c>
    </row>
    <row r="868" spans="1:31" ht="15.75" outlineLevel="2" x14ac:dyDescent="0.2">
      <c r="A868" s="41" t="s">
        <v>424</v>
      </c>
      <c r="B868" s="41" t="s">
        <v>425</v>
      </c>
      <c r="C868" s="41" t="s">
        <v>333</v>
      </c>
      <c r="D868" s="41" t="s">
        <v>41</v>
      </c>
      <c r="E868" s="101" t="s">
        <v>310</v>
      </c>
      <c r="F868" s="32">
        <v>200</v>
      </c>
      <c r="G868" s="32"/>
      <c r="H868" s="32">
        <f>SUM(F868:G868)</f>
        <v>200</v>
      </c>
      <c r="I868" s="32"/>
      <c r="J868" s="32"/>
      <c r="K868" s="32">
        <f>SUM(H868:J868)</f>
        <v>200</v>
      </c>
      <c r="L868" s="32"/>
      <c r="M868" s="32"/>
      <c r="N868" s="32">
        <f>SUM(K868:M868)</f>
        <v>200</v>
      </c>
      <c r="O868" s="32"/>
      <c r="P868" s="252">
        <f>SUM(N868:O868)</f>
        <v>200</v>
      </c>
      <c r="Q868" s="34">
        <v>200</v>
      </c>
      <c r="R868" s="32"/>
      <c r="S868" s="32">
        <f>SUM(Q868:R868)</f>
        <v>200</v>
      </c>
      <c r="T868" s="32"/>
      <c r="U868" s="32">
        <f>SUM(S868:T868)</f>
        <v>200</v>
      </c>
      <c r="V868" s="32"/>
      <c r="W868" s="32">
        <f>SUM(U868:V868)</f>
        <v>200</v>
      </c>
      <c r="X868" s="34">
        <v>200</v>
      </c>
      <c r="Y868" s="32"/>
      <c r="Z868" s="32">
        <f>SUM(X868:Y868)</f>
        <v>200</v>
      </c>
      <c r="AA868" s="32"/>
      <c r="AB868" s="32">
        <f>SUM(Z868:AA868)</f>
        <v>200</v>
      </c>
      <c r="AC868" s="32"/>
      <c r="AD868" s="32">
        <f>SUM(AB868:AC868)</f>
        <v>200</v>
      </c>
    </row>
    <row r="869" spans="1:31" ht="15.75" outlineLevel="3" x14ac:dyDescent="0.2">
      <c r="A869" s="22" t="s">
        <v>424</v>
      </c>
      <c r="B869" s="22" t="s">
        <v>425</v>
      </c>
      <c r="C869" s="22" t="s">
        <v>252</v>
      </c>
      <c r="D869" s="22"/>
      <c r="E869" s="40" t="s">
        <v>706</v>
      </c>
      <c r="F869" s="36">
        <f t="shared" ref="F869:AD869" si="1303">F870</f>
        <v>43900</v>
      </c>
      <c r="G869" s="36">
        <f t="shared" si="1303"/>
        <v>0</v>
      </c>
      <c r="H869" s="36">
        <f t="shared" si="1303"/>
        <v>43900</v>
      </c>
      <c r="I869" s="36">
        <f t="shared" si="1303"/>
        <v>0</v>
      </c>
      <c r="J869" s="36">
        <f t="shared" si="1303"/>
        <v>0</v>
      </c>
      <c r="K869" s="36">
        <f t="shared" si="1303"/>
        <v>43900</v>
      </c>
      <c r="L869" s="36">
        <f t="shared" si="1303"/>
        <v>8897.4034599999995</v>
      </c>
      <c r="M869" s="36">
        <f t="shared" si="1303"/>
        <v>0</v>
      </c>
      <c r="N869" s="36">
        <f t="shared" si="1303"/>
        <v>52797.403460000001</v>
      </c>
      <c r="O869" s="36">
        <f t="shared" si="1303"/>
        <v>0</v>
      </c>
      <c r="P869" s="253">
        <f t="shared" si="1303"/>
        <v>52797.403460000001</v>
      </c>
      <c r="Q869" s="36">
        <f t="shared" si="1303"/>
        <v>43900</v>
      </c>
      <c r="R869" s="36">
        <f t="shared" si="1303"/>
        <v>0</v>
      </c>
      <c r="S869" s="36">
        <f t="shared" si="1303"/>
        <v>43900</v>
      </c>
      <c r="T869" s="36">
        <f t="shared" si="1303"/>
        <v>0</v>
      </c>
      <c r="U869" s="36">
        <f t="shared" si="1303"/>
        <v>43900</v>
      </c>
      <c r="V869" s="36">
        <f t="shared" si="1303"/>
        <v>0</v>
      </c>
      <c r="W869" s="36">
        <f t="shared" si="1303"/>
        <v>43900</v>
      </c>
      <c r="X869" s="36">
        <f t="shared" si="1303"/>
        <v>43900</v>
      </c>
      <c r="Y869" s="36">
        <f t="shared" si="1303"/>
        <v>0</v>
      </c>
      <c r="Z869" s="36">
        <f t="shared" si="1303"/>
        <v>43900</v>
      </c>
      <c r="AA869" s="36">
        <f t="shared" si="1303"/>
        <v>0</v>
      </c>
      <c r="AB869" s="36">
        <f t="shared" si="1303"/>
        <v>43900</v>
      </c>
      <c r="AC869" s="36">
        <f t="shared" si="1303"/>
        <v>0</v>
      </c>
      <c r="AD869" s="36">
        <f t="shared" si="1303"/>
        <v>43900</v>
      </c>
    </row>
    <row r="870" spans="1:31" ht="15.75" outlineLevel="4" x14ac:dyDescent="0.2">
      <c r="A870" s="22" t="s">
        <v>424</v>
      </c>
      <c r="B870" s="22" t="s">
        <v>425</v>
      </c>
      <c r="C870" s="22" t="s">
        <v>253</v>
      </c>
      <c r="D870" s="22"/>
      <c r="E870" s="40" t="s">
        <v>427</v>
      </c>
      <c r="F870" s="36">
        <f>F873+F871+F875</f>
        <v>43900</v>
      </c>
      <c r="G870" s="36">
        <f t="shared" ref="G870:AB870" si="1304">G873+G871+G875</f>
        <v>0</v>
      </c>
      <c r="H870" s="36">
        <f t="shared" si="1304"/>
        <v>43900</v>
      </c>
      <c r="I870" s="36">
        <f t="shared" si="1304"/>
        <v>0</v>
      </c>
      <c r="J870" s="36">
        <f t="shared" si="1304"/>
        <v>0</v>
      </c>
      <c r="K870" s="36">
        <f t="shared" si="1304"/>
        <v>43900</v>
      </c>
      <c r="L870" s="36">
        <f t="shared" si="1304"/>
        <v>8897.4034599999995</v>
      </c>
      <c r="M870" s="36">
        <f t="shared" si="1304"/>
        <v>0</v>
      </c>
      <c r="N870" s="36">
        <f t="shared" si="1304"/>
        <v>52797.403460000001</v>
      </c>
      <c r="O870" s="36">
        <f t="shared" ref="O870:P870" si="1305">O873+O871+O875</f>
        <v>0</v>
      </c>
      <c r="P870" s="253">
        <f t="shared" si="1305"/>
        <v>52797.403460000001</v>
      </c>
      <c r="Q870" s="36">
        <f t="shared" si="1304"/>
        <v>43900</v>
      </c>
      <c r="R870" s="36">
        <f t="shared" si="1304"/>
        <v>0</v>
      </c>
      <c r="S870" s="36">
        <f t="shared" si="1304"/>
        <v>43900</v>
      </c>
      <c r="T870" s="36">
        <f t="shared" si="1304"/>
        <v>0</v>
      </c>
      <c r="U870" s="36">
        <f t="shared" si="1304"/>
        <v>43900</v>
      </c>
      <c r="V870" s="36">
        <f t="shared" ref="V870:W870" si="1306">V873+V871+V875</f>
        <v>0</v>
      </c>
      <c r="W870" s="36">
        <f t="shared" si="1306"/>
        <v>43900</v>
      </c>
      <c r="X870" s="36">
        <f t="shared" si="1304"/>
        <v>43900</v>
      </c>
      <c r="Y870" s="36">
        <f t="shared" si="1304"/>
        <v>0</v>
      </c>
      <c r="Z870" s="36">
        <f t="shared" si="1304"/>
        <v>43900</v>
      </c>
      <c r="AA870" s="36">
        <f t="shared" si="1304"/>
        <v>0</v>
      </c>
      <c r="AB870" s="36">
        <f t="shared" si="1304"/>
        <v>43900</v>
      </c>
      <c r="AC870" s="36">
        <f t="shared" ref="AC870:AD870" si="1307">AC873+AC871+AC875</f>
        <v>0</v>
      </c>
      <c r="AD870" s="36">
        <f t="shared" si="1307"/>
        <v>43900</v>
      </c>
    </row>
    <row r="871" spans="1:31" ht="31.5" outlineLevel="2" x14ac:dyDescent="0.2">
      <c r="A871" s="26" t="s">
        <v>424</v>
      </c>
      <c r="B871" s="26" t="s">
        <v>425</v>
      </c>
      <c r="C871" s="22" t="s">
        <v>471</v>
      </c>
      <c r="D871" s="22"/>
      <c r="E871" s="40" t="s">
        <v>472</v>
      </c>
      <c r="F871" s="36">
        <f t="shared" ref="F871:AD871" si="1308">F872</f>
        <v>1000</v>
      </c>
      <c r="G871" s="36">
        <f t="shared" si="1308"/>
        <v>0</v>
      </c>
      <c r="H871" s="36">
        <f t="shared" si="1308"/>
        <v>1000</v>
      </c>
      <c r="I871" s="36">
        <f t="shared" si="1308"/>
        <v>0</v>
      </c>
      <c r="J871" s="36">
        <f t="shared" si="1308"/>
        <v>0</v>
      </c>
      <c r="K871" s="36">
        <f t="shared" si="1308"/>
        <v>1000</v>
      </c>
      <c r="L871" s="36">
        <f t="shared" si="1308"/>
        <v>0</v>
      </c>
      <c r="M871" s="36">
        <f t="shared" si="1308"/>
        <v>0</v>
      </c>
      <c r="N871" s="36">
        <f t="shared" si="1308"/>
        <v>1000</v>
      </c>
      <c r="O871" s="36">
        <f t="shared" si="1308"/>
        <v>0</v>
      </c>
      <c r="P871" s="253">
        <f t="shared" si="1308"/>
        <v>1000</v>
      </c>
      <c r="Q871" s="36">
        <f t="shared" si="1308"/>
        <v>1000</v>
      </c>
      <c r="R871" s="36">
        <f t="shared" si="1308"/>
        <v>0</v>
      </c>
      <c r="S871" s="36">
        <f t="shared" si="1308"/>
        <v>1000</v>
      </c>
      <c r="T871" s="36">
        <f t="shared" si="1308"/>
        <v>0</v>
      </c>
      <c r="U871" s="36">
        <f t="shared" si="1308"/>
        <v>1000</v>
      </c>
      <c r="V871" s="36">
        <f t="shared" si="1308"/>
        <v>0</v>
      </c>
      <c r="W871" s="36">
        <f t="shared" si="1308"/>
        <v>1000</v>
      </c>
      <c r="X871" s="36">
        <f t="shared" si="1308"/>
        <v>1000</v>
      </c>
      <c r="Y871" s="36">
        <f t="shared" si="1308"/>
        <v>0</v>
      </c>
      <c r="Z871" s="36">
        <f t="shared" si="1308"/>
        <v>1000</v>
      </c>
      <c r="AA871" s="36">
        <f t="shared" si="1308"/>
        <v>0</v>
      </c>
      <c r="AB871" s="36">
        <f t="shared" si="1308"/>
        <v>1000</v>
      </c>
      <c r="AC871" s="36">
        <f t="shared" si="1308"/>
        <v>0</v>
      </c>
      <c r="AD871" s="36">
        <f t="shared" si="1308"/>
        <v>1000</v>
      </c>
    </row>
    <row r="872" spans="1:31" ht="15.75" outlineLevel="2" x14ac:dyDescent="0.2">
      <c r="A872" s="30" t="s">
        <v>424</v>
      </c>
      <c r="B872" s="30" t="s">
        <v>425</v>
      </c>
      <c r="C872" s="41" t="s">
        <v>471</v>
      </c>
      <c r="D872" s="41" t="s">
        <v>41</v>
      </c>
      <c r="E872" s="42" t="s">
        <v>42</v>
      </c>
      <c r="F872" s="32">
        <v>1000</v>
      </c>
      <c r="G872" s="32"/>
      <c r="H872" s="32">
        <f>SUM(F872:G872)</f>
        <v>1000</v>
      </c>
      <c r="I872" s="32"/>
      <c r="J872" s="32"/>
      <c r="K872" s="32">
        <f>SUM(H872:J872)</f>
        <v>1000</v>
      </c>
      <c r="L872" s="32"/>
      <c r="M872" s="32"/>
      <c r="N872" s="32">
        <f>SUM(K872:M872)</f>
        <v>1000</v>
      </c>
      <c r="O872" s="32"/>
      <c r="P872" s="252">
        <f>SUM(N872:O872)</f>
        <v>1000</v>
      </c>
      <c r="Q872" s="32">
        <v>1000</v>
      </c>
      <c r="R872" s="32"/>
      <c r="S872" s="32">
        <f>SUM(Q872:R872)</f>
        <v>1000</v>
      </c>
      <c r="T872" s="32"/>
      <c r="U872" s="32">
        <f>SUM(S872:T872)</f>
        <v>1000</v>
      </c>
      <c r="V872" s="32"/>
      <c r="W872" s="32">
        <f>SUM(U872:V872)</f>
        <v>1000</v>
      </c>
      <c r="X872" s="32">
        <v>1000</v>
      </c>
      <c r="Y872" s="32"/>
      <c r="Z872" s="32">
        <f>SUM(X872:Y872)</f>
        <v>1000</v>
      </c>
      <c r="AA872" s="32"/>
      <c r="AB872" s="32">
        <f>SUM(Z872:AA872)</f>
        <v>1000</v>
      </c>
      <c r="AC872" s="32"/>
      <c r="AD872" s="32">
        <f>SUM(AB872:AC872)</f>
        <v>1000</v>
      </c>
    </row>
    <row r="873" spans="1:31" ht="31.5" outlineLevel="5" x14ac:dyDescent="0.2">
      <c r="A873" s="22" t="s">
        <v>424</v>
      </c>
      <c r="B873" s="22" t="s">
        <v>425</v>
      </c>
      <c r="C873" s="22" t="s">
        <v>254</v>
      </c>
      <c r="D873" s="22"/>
      <c r="E873" s="40" t="s">
        <v>306</v>
      </c>
      <c r="F873" s="36">
        <f t="shared" ref="F873:AC875" si="1309">F874</f>
        <v>12900</v>
      </c>
      <c r="G873" s="36">
        <f t="shared" si="1309"/>
        <v>0</v>
      </c>
      <c r="H873" s="36">
        <f t="shared" si="1309"/>
        <v>12900</v>
      </c>
      <c r="I873" s="36">
        <f t="shared" si="1309"/>
        <v>0</v>
      </c>
      <c r="J873" s="36">
        <f t="shared" si="1309"/>
        <v>0</v>
      </c>
      <c r="K873" s="36">
        <f t="shared" si="1309"/>
        <v>12900</v>
      </c>
      <c r="L873" s="36">
        <f t="shared" si="1309"/>
        <v>8897.4034599999995</v>
      </c>
      <c r="M873" s="36">
        <f t="shared" si="1309"/>
        <v>0</v>
      </c>
      <c r="N873" s="36">
        <f t="shared" si="1309"/>
        <v>21797.403460000001</v>
      </c>
      <c r="O873" s="36">
        <f t="shared" si="1309"/>
        <v>0</v>
      </c>
      <c r="P873" s="253">
        <f t="shared" si="1309"/>
        <v>21797.403460000001</v>
      </c>
      <c r="Q873" s="36">
        <f t="shared" si="1309"/>
        <v>12900</v>
      </c>
      <c r="R873" s="36">
        <f t="shared" si="1309"/>
        <v>0</v>
      </c>
      <c r="S873" s="36">
        <f t="shared" si="1309"/>
        <v>12900</v>
      </c>
      <c r="T873" s="36">
        <f t="shared" si="1309"/>
        <v>0</v>
      </c>
      <c r="U873" s="36">
        <f t="shared" si="1309"/>
        <v>12900</v>
      </c>
      <c r="V873" s="36">
        <f t="shared" si="1309"/>
        <v>0</v>
      </c>
      <c r="W873" s="36">
        <f t="shared" si="1309"/>
        <v>12900</v>
      </c>
      <c r="X873" s="36">
        <f t="shared" si="1309"/>
        <v>12900</v>
      </c>
      <c r="Y873" s="36">
        <f t="shared" si="1309"/>
        <v>0</v>
      </c>
      <c r="Z873" s="36">
        <f t="shared" si="1309"/>
        <v>12900</v>
      </c>
      <c r="AA873" s="36">
        <f t="shared" si="1309"/>
        <v>0</v>
      </c>
      <c r="AB873" s="36">
        <f t="shared" si="1309"/>
        <v>12900</v>
      </c>
      <c r="AC873" s="36">
        <f t="shared" si="1309"/>
        <v>0</v>
      </c>
      <c r="AD873" s="36">
        <f t="shared" ref="AC873:AD875" si="1310">AD874</f>
        <v>12900</v>
      </c>
    </row>
    <row r="874" spans="1:31" ht="15.75" outlineLevel="7" x14ac:dyDescent="0.2">
      <c r="A874" s="41" t="s">
        <v>424</v>
      </c>
      <c r="B874" s="41" t="s">
        <v>425</v>
      </c>
      <c r="C874" s="41" t="s">
        <v>254</v>
      </c>
      <c r="D874" s="41" t="s">
        <v>41</v>
      </c>
      <c r="E874" s="42" t="s">
        <v>42</v>
      </c>
      <c r="F874" s="32">
        <v>12900</v>
      </c>
      <c r="G874" s="32"/>
      <c r="H874" s="32">
        <f>SUM(F874:G874)</f>
        <v>12900</v>
      </c>
      <c r="I874" s="32"/>
      <c r="J874" s="32"/>
      <c r="K874" s="32">
        <f>SUM(H874:J874)</f>
        <v>12900</v>
      </c>
      <c r="L874" s="32">
        <f>733.43813+5726.8911+12.3983+90.66393+2251.323+35.754+46.935</f>
        <v>8897.4034599999995</v>
      </c>
      <c r="M874" s="32"/>
      <c r="N874" s="32">
        <f>SUM(K874:M874)</f>
        <v>21797.403460000001</v>
      </c>
      <c r="O874" s="32"/>
      <c r="P874" s="252">
        <f>SUM(N874:O874)</f>
        <v>21797.403460000001</v>
      </c>
      <c r="Q874" s="34">
        <v>12900</v>
      </c>
      <c r="R874" s="32"/>
      <c r="S874" s="32">
        <f>SUM(Q874:R874)</f>
        <v>12900</v>
      </c>
      <c r="T874" s="32"/>
      <c r="U874" s="32">
        <f>SUM(S874:T874)</f>
        <v>12900</v>
      </c>
      <c r="V874" s="32"/>
      <c r="W874" s="32">
        <f>SUM(U874:V874)</f>
        <v>12900</v>
      </c>
      <c r="X874" s="34">
        <v>12900</v>
      </c>
      <c r="Y874" s="32"/>
      <c r="Z874" s="32">
        <f>SUM(X874:Y874)</f>
        <v>12900</v>
      </c>
      <c r="AA874" s="32"/>
      <c r="AB874" s="32">
        <f>SUM(Z874:AA874)</f>
        <v>12900</v>
      </c>
      <c r="AC874" s="32"/>
      <c r="AD874" s="32">
        <f>SUM(AB874:AC874)</f>
        <v>12900</v>
      </c>
    </row>
    <row r="875" spans="1:31" ht="31.5" outlineLevel="5" x14ac:dyDescent="0.2">
      <c r="A875" s="22" t="s">
        <v>424</v>
      </c>
      <c r="B875" s="22" t="s">
        <v>425</v>
      </c>
      <c r="C875" s="22" t="s">
        <v>254</v>
      </c>
      <c r="D875" s="22"/>
      <c r="E875" s="40" t="s">
        <v>542</v>
      </c>
      <c r="F875" s="36">
        <f t="shared" si="1309"/>
        <v>30000</v>
      </c>
      <c r="G875" s="36">
        <f t="shared" si="1309"/>
        <v>0</v>
      </c>
      <c r="H875" s="36">
        <f t="shared" si="1309"/>
        <v>30000</v>
      </c>
      <c r="I875" s="36">
        <f t="shared" si="1309"/>
        <v>0</v>
      </c>
      <c r="J875" s="36">
        <f t="shared" si="1309"/>
        <v>0</v>
      </c>
      <c r="K875" s="36">
        <f t="shared" si="1309"/>
        <v>30000</v>
      </c>
      <c r="L875" s="36">
        <f t="shared" si="1309"/>
        <v>0</v>
      </c>
      <c r="M875" s="36">
        <f t="shared" si="1309"/>
        <v>0</v>
      </c>
      <c r="N875" s="36">
        <f t="shared" si="1309"/>
        <v>30000</v>
      </c>
      <c r="O875" s="36">
        <f t="shared" si="1309"/>
        <v>0</v>
      </c>
      <c r="P875" s="253">
        <f t="shared" si="1309"/>
        <v>30000</v>
      </c>
      <c r="Q875" s="36">
        <f t="shared" si="1309"/>
        <v>30000</v>
      </c>
      <c r="R875" s="36">
        <f t="shared" si="1309"/>
        <v>0</v>
      </c>
      <c r="S875" s="36">
        <f t="shared" si="1309"/>
        <v>30000</v>
      </c>
      <c r="T875" s="36">
        <f t="shared" si="1309"/>
        <v>0</v>
      </c>
      <c r="U875" s="36">
        <f t="shared" si="1309"/>
        <v>30000</v>
      </c>
      <c r="V875" s="36">
        <f t="shared" si="1309"/>
        <v>0</v>
      </c>
      <c r="W875" s="36">
        <f t="shared" si="1309"/>
        <v>30000</v>
      </c>
      <c r="X875" s="36">
        <f t="shared" si="1309"/>
        <v>30000</v>
      </c>
      <c r="Y875" s="36">
        <f t="shared" si="1309"/>
        <v>0</v>
      </c>
      <c r="Z875" s="36">
        <f t="shared" si="1309"/>
        <v>30000</v>
      </c>
      <c r="AA875" s="36">
        <f t="shared" si="1309"/>
        <v>0</v>
      </c>
      <c r="AB875" s="36">
        <f t="shared" si="1309"/>
        <v>30000</v>
      </c>
      <c r="AC875" s="36">
        <f t="shared" si="1310"/>
        <v>0</v>
      </c>
      <c r="AD875" s="36">
        <f t="shared" si="1310"/>
        <v>30000</v>
      </c>
    </row>
    <row r="876" spans="1:31" ht="15.75" outlineLevel="7" x14ac:dyDescent="0.2">
      <c r="A876" s="41" t="s">
        <v>424</v>
      </c>
      <c r="B876" s="41" t="s">
        <v>425</v>
      </c>
      <c r="C876" s="41" t="s">
        <v>254</v>
      </c>
      <c r="D876" s="41" t="s">
        <v>41</v>
      </c>
      <c r="E876" s="42" t="s">
        <v>42</v>
      </c>
      <c r="F876" s="32">
        <v>30000</v>
      </c>
      <c r="G876" s="32"/>
      <c r="H876" s="32">
        <f>SUM(F876:G876)</f>
        <v>30000</v>
      </c>
      <c r="I876" s="32"/>
      <c r="J876" s="32"/>
      <c r="K876" s="32">
        <f>SUM(H876:J876)</f>
        <v>30000</v>
      </c>
      <c r="L876" s="32"/>
      <c r="M876" s="32"/>
      <c r="N876" s="32">
        <f>SUM(K876:M876)</f>
        <v>30000</v>
      </c>
      <c r="O876" s="32"/>
      <c r="P876" s="252">
        <f>SUM(N876:O876)</f>
        <v>30000</v>
      </c>
      <c r="Q876" s="34">
        <v>30000</v>
      </c>
      <c r="R876" s="32"/>
      <c r="S876" s="32">
        <f>SUM(Q876:R876)</f>
        <v>30000</v>
      </c>
      <c r="T876" s="32"/>
      <c r="U876" s="32">
        <f>SUM(S876:T876)</f>
        <v>30000</v>
      </c>
      <c r="V876" s="32"/>
      <c r="W876" s="32">
        <f>SUM(U876:V876)</f>
        <v>30000</v>
      </c>
      <c r="X876" s="34">
        <v>30000</v>
      </c>
      <c r="Y876" s="32"/>
      <c r="Z876" s="32">
        <f>SUM(X876:Y876)</f>
        <v>30000</v>
      </c>
      <c r="AA876" s="32"/>
      <c r="AB876" s="32">
        <f>SUM(Z876:AA876)</f>
        <v>30000</v>
      </c>
      <c r="AC876" s="32"/>
      <c r="AD876" s="32">
        <f>SUM(AB876:AC876)</f>
        <v>30000</v>
      </c>
    </row>
    <row r="877" spans="1:31" ht="31.5" outlineLevel="3" x14ac:dyDescent="0.2">
      <c r="A877" s="22" t="s">
        <v>424</v>
      </c>
      <c r="B877" s="22" t="s">
        <v>425</v>
      </c>
      <c r="C877" s="22" t="s">
        <v>243</v>
      </c>
      <c r="D877" s="22"/>
      <c r="E877" s="40" t="s">
        <v>640</v>
      </c>
      <c r="F877" s="36">
        <f>F878</f>
        <v>152500.4</v>
      </c>
      <c r="G877" s="36">
        <f t="shared" ref="G877:P877" si="1311">G878</f>
        <v>0</v>
      </c>
      <c r="H877" s="36">
        <f t="shared" si="1311"/>
        <v>152500.4</v>
      </c>
      <c r="I877" s="36">
        <f t="shared" si="1311"/>
        <v>0</v>
      </c>
      <c r="J877" s="36">
        <f t="shared" si="1311"/>
        <v>0</v>
      </c>
      <c r="K877" s="36">
        <f t="shared" si="1311"/>
        <v>152500.4</v>
      </c>
      <c r="L877" s="36">
        <f t="shared" si="1311"/>
        <v>0</v>
      </c>
      <c r="M877" s="36">
        <f t="shared" si="1311"/>
        <v>0</v>
      </c>
      <c r="N877" s="36">
        <f t="shared" si="1311"/>
        <v>152500.4</v>
      </c>
      <c r="O877" s="36">
        <f t="shared" si="1311"/>
        <v>7784.7531500000005</v>
      </c>
      <c r="P877" s="253">
        <f t="shared" si="1311"/>
        <v>160285.15315</v>
      </c>
      <c r="Q877" s="36">
        <f>Q878</f>
        <v>152335.4</v>
      </c>
      <c r="R877" s="36">
        <f t="shared" ref="R877:W877" si="1312">R878</f>
        <v>0</v>
      </c>
      <c r="S877" s="36">
        <f t="shared" si="1312"/>
        <v>152335.4</v>
      </c>
      <c r="T877" s="36">
        <f t="shared" si="1312"/>
        <v>0</v>
      </c>
      <c r="U877" s="36">
        <f t="shared" si="1312"/>
        <v>152335.4</v>
      </c>
      <c r="V877" s="36">
        <f t="shared" si="1312"/>
        <v>0</v>
      </c>
      <c r="W877" s="36">
        <f t="shared" si="1312"/>
        <v>152335.4</v>
      </c>
      <c r="X877" s="36">
        <f>X878</f>
        <v>152500.4</v>
      </c>
      <c r="Y877" s="36">
        <f t="shared" ref="Y877:AD877" si="1313">Y878</f>
        <v>0</v>
      </c>
      <c r="Z877" s="36">
        <f t="shared" si="1313"/>
        <v>152500.4</v>
      </c>
      <c r="AA877" s="36">
        <f t="shared" si="1313"/>
        <v>0</v>
      </c>
      <c r="AB877" s="36">
        <f t="shared" si="1313"/>
        <v>152500.4</v>
      </c>
      <c r="AC877" s="36">
        <f t="shared" si="1313"/>
        <v>0</v>
      </c>
      <c r="AD877" s="36">
        <f t="shared" si="1313"/>
        <v>152500.4</v>
      </c>
    </row>
    <row r="878" spans="1:31" ht="31.5" outlineLevel="4" x14ac:dyDescent="0.2">
      <c r="A878" s="22" t="s">
        <v>424</v>
      </c>
      <c r="B878" s="22" t="s">
        <v>425</v>
      </c>
      <c r="C878" s="22" t="s">
        <v>244</v>
      </c>
      <c r="D878" s="22"/>
      <c r="E878" s="40" t="s">
        <v>26</v>
      </c>
      <c r="F878" s="36">
        <f t="shared" ref="F878:AB878" si="1314">F879+F881+F883+F885+F887+F889</f>
        <v>152500.4</v>
      </c>
      <c r="G878" s="36">
        <f t="shared" si="1314"/>
        <v>0</v>
      </c>
      <c r="H878" s="36">
        <f t="shared" si="1314"/>
        <v>152500.4</v>
      </c>
      <c r="I878" s="36">
        <f t="shared" si="1314"/>
        <v>0</v>
      </c>
      <c r="J878" s="36">
        <f t="shared" si="1314"/>
        <v>0</v>
      </c>
      <c r="K878" s="36">
        <f t="shared" si="1314"/>
        <v>152500.4</v>
      </c>
      <c r="L878" s="36">
        <f t="shared" si="1314"/>
        <v>0</v>
      </c>
      <c r="M878" s="36">
        <f t="shared" si="1314"/>
        <v>0</v>
      </c>
      <c r="N878" s="36">
        <f t="shared" si="1314"/>
        <v>152500.4</v>
      </c>
      <c r="O878" s="36">
        <f t="shared" ref="O878:P878" si="1315">O879+O881+O883+O885+O887+O889</f>
        <v>7784.7531500000005</v>
      </c>
      <c r="P878" s="253">
        <f t="shared" si="1315"/>
        <v>160285.15315</v>
      </c>
      <c r="Q878" s="36">
        <f t="shared" si="1314"/>
        <v>152335.4</v>
      </c>
      <c r="R878" s="36">
        <f t="shared" si="1314"/>
        <v>0</v>
      </c>
      <c r="S878" s="36">
        <f t="shared" si="1314"/>
        <v>152335.4</v>
      </c>
      <c r="T878" s="36">
        <f t="shared" si="1314"/>
        <v>0</v>
      </c>
      <c r="U878" s="36">
        <f t="shared" si="1314"/>
        <v>152335.4</v>
      </c>
      <c r="V878" s="36">
        <f t="shared" ref="V878:W878" si="1316">V879+V881+V883+V885+V887+V889</f>
        <v>0</v>
      </c>
      <c r="W878" s="36">
        <f t="shared" si="1316"/>
        <v>152335.4</v>
      </c>
      <c r="X878" s="36">
        <f t="shared" si="1314"/>
        <v>152500.4</v>
      </c>
      <c r="Y878" s="36">
        <f t="shared" si="1314"/>
        <v>0</v>
      </c>
      <c r="Z878" s="36">
        <f t="shared" si="1314"/>
        <v>152500.4</v>
      </c>
      <c r="AA878" s="36">
        <f t="shared" si="1314"/>
        <v>0</v>
      </c>
      <c r="AB878" s="36">
        <f t="shared" si="1314"/>
        <v>152500.4</v>
      </c>
      <c r="AC878" s="36">
        <f t="shared" ref="AC878:AD878" si="1317">AC879+AC881+AC883+AC885+AC887+AC889</f>
        <v>0</v>
      </c>
      <c r="AD878" s="36">
        <f t="shared" si="1317"/>
        <v>152500.4</v>
      </c>
    </row>
    <row r="879" spans="1:31" ht="15.75" outlineLevel="5" x14ac:dyDescent="0.2">
      <c r="A879" s="22" t="s">
        <v>424</v>
      </c>
      <c r="B879" s="22" t="s">
        <v>425</v>
      </c>
      <c r="C879" s="22" t="s">
        <v>255</v>
      </c>
      <c r="D879" s="22"/>
      <c r="E879" s="40" t="s">
        <v>256</v>
      </c>
      <c r="F879" s="36">
        <f>F880</f>
        <v>60632.9</v>
      </c>
      <c r="G879" s="36">
        <f t="shared" ref="G879:P879" si="1318">G880</f>
        <v>0</v>
      </c>
      <c r="H879" s="36">
        <f t="shared" si="1318"/>
        <v>60632.9</v>
      </c>
      <c r="I879" s="36">
        <f t="shared" si="1318"/>
        <v>0</v>
      </c>
      <c r="J879" s="36">
        <f t="shared" si="1318"/>
        <v>0</v>
      </c>
      <c r="K879" s="36">
        <f t="shared" si="1318"/>
        <v>60632.9</v>
      </c>
      <c r="L879" s="36">
        <f t="shared" si="1318"/>
        <v>0</v>
      </c>
      <c r="M879" s="36">
        <f t="shared" si="1318"/>
        <v>0</v>
      </c>
      <c r="N879" s="36">
        <f t="shared" si="1318"/>
        <v>60632.9</v>
      </c>
      <c r="O879" s="36">
        <f t="shared" si="1318"/>
        <v>3963.1962800000001</v>
      </c>
      <c r="P879" s="253">
        <f t="shared" si="1318"/>
        <v>64596.096279999998</v>
      </c>
      <c r="Q879" s="36">
        <f>Q880</f>
        <v>60632.9</v>
      </c>
      <c r="R879" s="36">
        <f t="shared" ref="R879:W879" si="1319">R880</f>
        <v>0</v>
      </c>
      <c r="S879" s="36">
        <f t="shared" si="1319"/>
        <v>60632.9</v>
      </c>
      <c r="T879" s="36">
        <f t="shared" si="1319"/>
        <v>0</v>
      </c>
      <c r="U879" s="36">
        <f t="shared" si="1319"/>
        <v>60632.9</v>
      </c>
      <c r="V879" s="36">
        <f t="shared" si="1319"/>
        <v>0</v>
      </c>
      <c r="W879" s="36">
        <f t="shared" si="1319"/>
        <v>60632.9</v>
      </c>
      <c r="X879" s="36">
        <f>X880</f>
        <v>60632.9</v>
      </c>
      <c r="Y879" s="36">
        <f t="shared" ref="Y879:AD879" si="1320">Y880</f>
        <v>0</v>
      </c>
      <c r="Z879" s="36">
        <f t="shared" si="1320"/>
        <v>60632.9</v>
      </c>
      <c r="AA879" s="36">
        <f t="shared" si="1320"/>
        <v>0</v>
      </c>
      <c r="AB879" s="36">
        <f t="shared" si="1320"/>
        <v>60632.9</v>
      </c>
      <c r="AC879" s="36">
        <f t="shared" si="1320"/>
        <v>0</v>
      </c>
      <c r="AD879" s="36">
        <f t="shared" si="1320"/>
        <v>60632.9</v>
      </c>
      <c r="AE879" s="104"/>
    </row>
    <row r="880" spans="1:31" s="93" customFormat="1" ht="15.75" outlineLevel="7" x14ac:dyDescent="0.2">
      <c r="A880" s="41" t="s">
        <v>424</v>
      </c>
      <c r="B880" s="41" t="s">
        <v>425</v>
      </c>
      <c r="C880" s="41" t="s">
        <v>255</v>
      </c>
      <c r="D880" s="41" t="s">
        <v>41</v>
      </c>
      <c r="E880" s="42" t="s">
        <v>42</v>
      </c>
      <c r="F880" s="32">
        <v>60632.9</v>
      </c>
      <c r="G880" s="32"/>
      <c r="H880" s="32">
        <f>SUM(F880:G880)</f>
        <v>60632.9</v>
      </c>
      <c r="I880" s="32"/>
      <c r="J880" s="32"/>
      <c r="K880" s="32">
        <f>SUM(H880:J880)</f>
        <v>60632.9</v>
      </c>
      <c r="L880" s="32"/>
      <c r="M880" s="32"/>
      <c r="N880" s="32">
        <f>SUM(K880:M880)</f>
        <v>60632.9</v>
      </c>
      <c r="O880" s="32">
        <v>3963.1962800000001</v>
      </c>
      <c r="P880" s="252">
        <f>SUM(N880:O880)</f>
        <v>64596.096279999998</v>
      </c>
      <c r="Q880" s="34">
        <v>60632.9</v>
      </c>
      <c r="R880" s="32"/>
      <c r="S880" s="32">
        <f>SUM(Q880:R880)</f>
        <v>60632.9</v>
      </c>
      <c r="T880" s="32"/>
      <c r="U880" s="32">
        <f>SUM(S880:T880)</f>
        <v>60632.9</v>
      </c>
      <c r="V880" s="32"/>
      <c r="W880" s="32">
        <f>SUM(U880:V880)</f>
        <v>60632.9</v>
      </c>
      <c r="X880" s="34">
        <v>60632.9</v>
      </c>
      <c r="Y880" s="32"/>
      <c r="Z880" s="32">
        <f>SUM(X880:Y880)</f>
        <v>60632.9</v>
      </c>
      <c r="AA880" s="32"/>
      <c r="AB880" s="32">
        <f>SUM(Z880:AA880)</f>
        <v>60632.9</v>
      </c>
      <c r="AC880" s="32"/>
      <c r="AD880" s="32">
        <f>SUM(AB880:AC880)</f>
        <v>60632.9</v>
      </c>
    </row>
    <row r="881" spans="1:30" ht="15.75" outlineLevel="5" x14ac:dyDescent="0.2">
      <c r="A881" s="22" t="s">
        <v>424</v>
      </c>
      <c r="B881" s="22" t="s">
        <v>425</v>
      </c>
      <c r="C881" s="22" t="s">
        <v>257</v>
      </c>
      <c r="D881" s="22"/>
      <c r="E881" s="40" t="s">
        <v>258</v>
      </c>
      <c r="F881" s="36">
        <f t="shared" ref="F881:AD881" si="1321">F882</f>
        <v>36509.4</v>
      </c>
      <c r="G881" s="36">
        <f t="shared" si="1321"/>
        <v>0</v>
      </c>
      <c r="H881" s="36">
        <f t="shared" si="1321"/>
        <v>36509.4</v>
      </c>
      <c r="I881" s="36">
        <f t="shared" si="1321"/>
        <v>0</v>
      </c>
      <c r="J881" s="36">
        <f t="shared" si="1321"/>
        <v>0</v>
      </c>
      <c r="K881" s="36">
        <f t="shared" si="1321"/>
        <v>36509.4</v>
      </c>
      <c r="L881" s="36">
        <f t="shared" si="1321"/>
        <v>0</v>
      </c>
      <c r="M881" s="36">
        <f t="shared" si="1321"/>
        <v>0</v>
      </c>
      <c r="N881" s="36">
        <f t="shared" si="1321"/>
        <v>36509.4</v>
      </c>
      <c r="O881" s="36">
        <f t="shared" si="1321"/>
        <v>2444.14311</v>
      </c>
      <c r="P881" s="253">
        <f t="shared" si="1321"/>
        <v>38953.543109999999</v>
      </c>
      <c r="Q881" s="36">
        <f t="shared" si="1321"/>
        <v>36509.4</v>
      </c>
      <c r="R881" s="36">
        <f t="shared" si="1321"/>
        <v>0</v>
      </c>
      <c r="S881" s="36">
        <f t="shared" si="1321"/>
        <v>36509.4</v>
      </c>
      <c r="T881" s="36">
        <f t="shared" si="1321"/>
        <v>0</v>
      </c>
      <c r="U881" s="36">
        <f t="shared" si="1321"/>
        <v>36509.4</v>
      </c>
      <c r="V881" s="36">
        <f t="shared" si="1321"/>
        <v>0</v>
      </c>
      <c r="W881" s="36">
        <f t="shared" si="1321"/>
        <v>36509.4</v>
      </c>
      <c r="X881" s="36">
        <f t="shared" si="1321"/>
        <v>36509.4</v>
      </c>
      <c r="Y881" s="36">
        <f t="shared" si="1321"/>
        <v>0</v>
      </c>
      <c r="Z881" s="36">
        <f t="shared" si="1321"/>
        <v>36509.4</v>
      </c>
      <c r="AA881" s="36">
        <f t="shared" si="1321"/>
        <v>0</v>
      </c>
      <c r="AB881" s="36">
        <f t="shared" si="1321"/>
        <v>36509.4</v>
      </c>
      <c r="AC881" s="36">
        <f t="shared" si="1321"/>
        <v>0</v>
      </c>
      <c r="AD881" s="36">
        <f t="shared" si="1321"/>
        <v>36509.4</v>
      </c>
    </row>
    <row r="882" spans="1:30" s="93" customFormat="1" ht="15.75" outlineLevel="7" x14ac:dyDescent="0.2">
      <c r="A882" s="41" t="s">
        <v>424</v>
      </c>
      <c r="B882" s="41" t="s">
        <v>425</v>
      </c>
      <c r="C882" s="41" t="s">
        <v>257</v>
      </c>
      <c r="D882" s="41" t="s">
        <v>41</v>
      </c>
      <c r="E882" s="42" t="s">
        <v>42</v>
      </c>
      <c r="F882" s="32">
        <v>36509.4</v>
      </c>
      <c r="G882" s="32"/>
      <c r="H882" s="32">
        <f>SUM(F882:G882)</f>
        <v>36509.4</v>
      </c>
      <c r="I882" s="32"/>
      <c r="J882" s="32"/>
      <c r="K882" s="32">
        <f>SUM(H882:J882)</f>
        <v>36509.4</v>
      </c>
      <c r="L882" s="32"/>
      <c r="M882" s="32"/>
      <c r="N882" s="32">
        <f>SUM(K882:M882)</f>
        <v>36509.4</v>
      </c>
      <c r="O882" s="32">
        <v>2444.14311</v>
      </c>
      <c r="P882" s="252">
        <f>SUM(N882:O882)</f>
        <v>38953.543109999999</v>
      </c>
      <c r="Q882" s="34">
        <v>36509.4</v>
      </c>
      <c r="R882" s="32"/>
      <c r="S882" s="32">
        <f>SUM(Q882:R882)</f>
        <v>36509.4</v>
      </c>
      <c r="T882" s="32"/>
      <c r="U882" s="32">
        <f>SUM(S882:T882)</f>
        <v>36509.4</v>
      </c>
      <c r="V882" s="32"/>
      <c r="W882" s="32">
        <f>SUM(U882:V882)</f>
        <v>36509.4</v>
      </c>
      <c r="X882" s="34">
        <v>36509.4</v>
      </c>
      <c r="Y882" s="32"/>
      <c r="Z882" s="32">
        <f>SUM(X882:Y882)</f>
        <v>36509.4</v>
      </c>
      <c r="AA882" s="32"/>
      <c r="AB882" s="32">
        <f>SUM(Z882:AA882)</f>
        <v>36509.4</v>
      </c>
      <c r="AC882" s="32"/>
      <c r="AD882" s="32">
        <f>SUM(AB882:AC882)</f>
        <v>36509.4</v>
      </c>
    </row>
    <row r="883" spans="1:30" ht="15.75" outlineLevel="5" x14ac:dyDescent="0.2">
      <c r="A883" s="22" t="s">
        <v>424</v>
      </c>
      <c r="B883" s="22" t="s">
        <v>425</v>
      </c>
      <c r="C883" s="22" t="s">
        <v>259</v>
      </c>
      <c r="D883" s="22"/>
      <c r="E883" s="40" t="s">
        <v>260</v>
      </c>
      <c r="F883" s="36">
        <f t="shared" ref="F883:AD883" si="1322">F884</f>
        <v>54758.1</v>
      </c>
      <c r="G883" s="36">
        <f t="shared" si="1322"/>
        <v>0</v>
      </c>
      <c r="H883" s="36">
        <f t="shared" si="1322"/>
        <v>54758.1</v>
      </c>
      <c r="I883" s="36">
        <f t="shared" si="1322"/>
        <v>0</v>
      </c>
      <c r="J883" s="36">
        <f t="shared" si="1322"/>
        <v>0</v>
      </c>
      <c r="K883" s="36">
        <f t="shared" si="1322"/>
        <v>54758.1</v>
      </c>
      <c r="L883" s="36">
        <f t="shared" si="1322"/>
        <v>0</v>
      </c>
      <c r="M883" s="36">
        <f t="shared" si="1322"/>
        <v>0</v>
      </c>
      <c r="N883" s="36">
        <f t="shared" si="1322"/>
        <v>54758.1</v>
      </c>
      <c r="O883" s="36">
        <f t="shared" si="1322"/>
        <v>1377.4137599999999</v>
      </c>
      <c r="P883" s="253">
        <f t="shared" si="1322"/>
        <v>56135.513760000002</v>
      </c>
      <c r="Q883" s="36">
        <f t="shared" si="1322"/>
        <v>54758.1</v>
      </c>
      <c r="R883" s="36">
        <f t="shared" si="1322"/>
        <v>0</v>
      </c>
      <c r="S883" s="36">
        <f t="shared" si="1322"/>
        <v>54758.1</v>
      </c>
      <c r="T883" s="36">
        <f t="shared" si="1322"/>
        <v>0</v>
      </c>
      <c r="U883" s="36">
        <f t="shared" si="1322"/>
        <v>54758.1</v>
      </c>
      <c r="V883" s="36">
        <f t="shared" si="1322"/>
        <v>0</v>
      </c>
      <c r="W883" s="36">
        <f t="shared" si="1322"/>
        <v>54758.1</v>
      </c>
      <c r="X883" s="36">
        <f t="shared" si="1322"/>
        <v>54758.1</v>
      </c>
      <c r="Y883" s="36">
        <f t="shared" si="1322"/>
        <v>0</v>
      </c>
      <c r="Z883" s="36">
        <f t="shared" si="1322"/>
        <v>54758.1</v>
      </c>
      <c r="AA883" s="36">
        <f t="shared" si="1322"/>
        <v>0</v>
      </c>
      <c r="AB883" s="36">
        <f t="shared" si="1322"/>
        <v>54758.1</v>
      </c>
      <c r="AC883" s="36">
        <f t="shared" si="1322"/>
        <v>0</v>
      </c>
      <c r="AD883" s="36">
        <f t="shared" si="1322"/>
        <v>54758.1</v>
      </c>
    </row>
    <row r="884" spans="1:30" s="93" customFormat="1" ht="15.75" outlineLevel="7" x14ac:dyDescent="0.2">
      <c r="A884" s="41" t="s">
        <v>424</v>
      </c>
      <c r="B884" s="41" t="s">
        <v>425</v>
      </c>
      <c r="C884" s="41" t="s">
        <v>259</v>
      </c>
      <c r="D884" s="41" t="s">
        <v>41</v>
      </c>
      <c r="E884" s="42" t="s">
        <v>42</v>
      </c>
      <c r="F884" s="32">
        <v>54758.1</v>
      </c>
      <c r="G884" s="32"/>
      <c r="H884" s="32">
        <f>SUM(F884:G884)</f>
        <v>54758.1</v>
      </c>
      <c r="I884" s="32"/>
      <c r="J884" s="32"/>
      <c r="K884" s="32">
        <f>SUM(H884:J884)</f>
        <v>54758.1</v>
      </c>
      <c r="L884" s="32"/>
      <c r="M884" s="32"/>
      <c r="N884" s="32">
        <f>SUM(K884:M884)</f>
        <v>54758.1</v>
      </c>
      <c r="O884" s="32">
        <v>1377.4137599999999</v>
      </c>
      <c r="P884" s="252">
        <f>SUM(N884:O884)</f>
        <v>56135.513760000002</v>
      </c>
      <c r="Q884" s="34">
        <v>54758.1</v>
      </c>
      <c r="R884" s="32"/>
      <c r="S884" s="32">
        <f>SUM(Q884:R884)</f>
        <v>54758.1</v>
      </c>
      <c r="T884" s="32"/>
      <c r="U884" s="32">
        <f>SUM(S884:T884)</f>
        <v>54758.1</v>
      </c>
      <c r="V884" s="32"/>
      <c r="W884" s="32">
        <f>SUM(U884:V884)</f>
        <v>54758.1</v>
      </c>
      <c r="X884" s="34">
        <v>54758.1</v>
      </c>
      <c r="Y884" s="32"/>
      <c r="Z884" s="32">
        <f>SUM(X884:Y884)</f>
        <v>54758.1</v>
      </c>
      <c r="AA884" s="32"/>
      <c r="AB884" s="32">
        <f>SUM(Z884:AA884)</f>
        <v>54758.1</v>
      </c>
      <c r="AC884" s="32"/>
      <c r="AD884" s="32">
        <f>SUM(AB884:AC884)</f>
        <v>54758.1</v>
      </c>
    </row>
    <row r="885" spans="1:30" ht="31.5" outlineLevel="5" x14ac:dyDescent="0.2">
      <c r="A885" s="22" t="s">
        <v>424</v>
      </c>
      <c r="B885" s="22" t="s">
        <v>425</v>
      </c>
      <c r="C885" s="22" t="s">
        <v>261</v>
      </c>
      <c r="D885" s="22"/>
      <c r="E885" s="40" t="s">
        <v>262</v>
      </c>
      <c r="F885" s="36">
        <f t="shared" ref="F885:AD885" si="1323">F886</f>
        <v>50</v>
      </c>
      <c r="G885" s="36">
        <f t="shared" si="1323"/>
        <v>0</v>
      </c>
      <c r="H885" s="36">
        <f t="shared" si="1323"/>
        <v>50</v>
      </c>
      <c r="I885" s="36">
        <f t="shared" si="1323"/>
        <v>0</v>
      </c>
      <c r="J885" s="36">
        <f t="shared" si="1323"/>
        <v>0</v>
      </c>
      <c r="K885" s="36">
        <f t="shared" si="1323"/>
        <v>50</v>
      </c>
      <c r="L885" s="36">
        <f t="shared" si="1323"/>
        <v>0</v>
      </c>
      <c r="M885" s="36">
        <f t="shared" si="1323"/>
        <v>0</v>
      </c>
      <c r="N885" s="36">
        <f t="shared" si="1323"/>
        <v>50</v>
      </c>
      <c r="O885" s="36">
        <f t="shared" si="1323"/>
        <v>0</v>
      </c>
      <c r="P885" s="253">
        <f t="shared" si="1323"/>
        <v>50</v>
      </c>
      <c r="Q885" s="36">
        <f t="shared" si="1323"/>
        <v>50</v>
      </c>
      <c r="R885" s="36">
        <f t="shared" si="1323"/>
        <v>0</v>
      </c>
      <c r="S885" s="36">
        <f t="shared" si="1323"/>
        <v>50</v>
      </c>
      <c r="T885" s="36">
        <f t="shared" si="1323"/>
        <v>0</v>
      </c>
      <c r="U885" s="36">
        <f t="shared" si="1323"/>
        <v>50</v>
      </c>
      <c r="V885" s="36">
        <f t="shared" si="1323"/>
        <v>0</v>
      </c>
      <c r="W885" s="36">
        <f t="shared" si="1323"/>
        <v>50</v>
      </c>
      <c r="X885" s="36">
        <f t="shared" si="1323"/>
        <v>50</v>
      </c>
      <c r="Y885" s="36">
        <f t="shared" si="1323"/>
        <v>0</v>
      </c>
      <c r="Z885" s="36">
        <f t="shared" si="1323"/>
        <v>50</v>
      </c>
      <c r="AA885" s="36">
        <f t="shared" si="1323"/>
        <v>0</v>
      </c>
      <c r="AB885" s="36">
        <f t="shared" si="1323"/>
        <v>50</v>
      </c>
      <c r="AC885" s="36">
        <f t="shared" si="1323"/>
        <v>0</v>
      </c>
      <c r="AD885" s="36">
        <f t="shared" si="1323"/>
        <v>50</v>
      </c>
    </row>
    <row r="886" spans="1:30" ht="15.75" outlineLevel="7" x14ac:dyDescent="0.2">
      <c r="A886" s="41" t="s">
        <v>424</v>
      </c>
      <c r="B886" s="41" t="s">
        <v>425</v>
      </c>
      <c r="C886" s="41" t="s">
        <v>261</v>
      </c>
      <c r="D886" s="41" t="s">
        <v>41</v>
      </c>
      <c r="E886" s="42" t="s">
        <v>42</v>
      </c>
      <c r="F886" s="32">
        <v>50</v>
      </c>
      <c r="G886" s="32"/>
      <c r="H886" s="32">
        <f>SUM(F886:G886)</f>
        <v>50</v>
      </c>
      <c r="I886" s="32"/>
      <c r="J886" s="32"/>
      <c r="K886" s="32">
        <f>SUM(H886:J886)</f>
        <v>50</v>
      </c>
      <c r="L886" s="32"/>
      <c r="M886" s="32"/>
      <c r="N886" s="32">
        <f>SUM(K886:M886)</f>
        <v>50</v>
      </c>
      <c r="O886" s="32"/>
      <c r="P886" s="252">
        <f>SUM(N886:O886)</f>
        <v>50</v>
      </c>
      <c r="Q886" s="34">
        <v>50</v>
      </c>
      <c r="R886" s="32"/>
      <c r="S886" s="32">
        <f>SUM(Q886:R886)</f>
        <v>50</v>
      </c>
      <c r="T886" s="32"/>
      <c r="U886" s="32">
        <f>SUM(S886:T886)</f>
        <v>50</v>
      </c>
      <c r="V886" s="32"/>
      <c r="W886" s="32">
        <f>SUM(U886:V886)</f>
        <v>50</v>
      </c>
      <c r="X886" s="34">
        <v>50</v>
      </c>
      <c r="Y886" s="32"/>
      <c r="Z886" s="32">
        <f>SUM(X886:Y886)</f>
        <v>50</v>
      </c>
      <c r="AA886" s="32"/>
      <c r="AB886" s="32">
        <f>SUM(Z886:AA886)</f>
        <v>50</v>
      </c>
      <c r="AC886" s="32"/>
      <c r="AD886" s="32">
        <f>SUM(AB886:AC886)</f>
        <v>50</v>
      </c>
    </row>
    <row r="887" spans="1:30" ht="31.5" outlineLevel="5" x14ac:dyDescent="0.2">
      <c r="A887" s="22" t="s">
        <v>424</v>
      </c>
      <c r="B887" s="22" t="s">
        <v>425</v>
      </c>
      <c r="C887" s="22" t="s">
        <v>263</v>
      </c>
      <c r="D887" s="22"/>
      <c r="E887" s="40" t="s">
        <v>264</v>
      </c>
      <c r="F887" s="36">
        <f t="shared" ref="F887:AD887" si="1324">F888</f>
        <v>385</v>
      </c>
      <c r="G887" s="36">
        <f t="shared" si="1324"/>
        <v>165</v>
      </c>
      <c r="H887" s="36">
        <f t="shared" si="1324"/>
        <v>550</v>
      </c>
      <c r="I887" s="36">
        <f t="shared" si="1324"/>
        <v>0</v>
      </c>
      <c r="J887" s="36">
        <f t="shared" si="1324"/>
        <v>0</v>
      </c>
      <c r="K887" s="36">
        <f t="shared" si="1324"/>
        <v>550</v>
      </c>
      <c r="L887" s="36">
        <f t="shared" si="1324"/>
        <v>0</v>
      </c>
      <c r="M887" s="36">
        <f t="shared" si="1324"/>
        <v>0</v>
      </c>
      <c r="N887" s="36">
        <f t="shared" si="1324"/>
        <v>550</v>
      </c>
      <c r="O887" s="36">
        <f t="shared" si="1324"/>
        <v>0</v>
      </c>
      <c r="P887" s="253">
        <f t="shared" si="1324"/>
        <v>550</v>
      </c>
      <c r="Q887" s="36">
        <f t="shared" si="1324"/>
        <v>385</v>
      </c>
      <c r="R887" s="36">
        <f t="shared" si="1324"/>
        <v>0</v>
      </c>
      <c r="S887" s="36">
        <f t="shared" si="1324"/>
        <v>385</v>
      </c>
      <c r="T887" s="36">
        <f t="shared" si="1324"/>
        <v>0</v>
      </c>
      <c r="U887" s="36">
        <f t="shared" si="1324"/>
        <v>385</v>
      </c>
      <c r="V887" s="36">
        <f t="shared" si="1324"/>
        <v>0</v>
      </c>
      <c r="W887" s="36">
        <f t="shared" si="1324"/>
        <v>385</v>
      </c>
      <c r="X887" s="36">
        <f t="shared" si="1324"/>
        <v>385</v>
      </c>
      <c r="Y887" s="36">
        <f t="shared" si="1324"/>
        <v>165</v>
      </c>
      <c r="Z887" s="36">
        <f t="shared" si="1324"/>
        <v>550</v>
      </c>
      <c r="AA887" s="36">
        <f t="shared" si="1324"/>
        <v>0</v>
      </c>
      <c r="AB887" s="36">
        <f t="shared" si="1324"/>
        <v>550</v>
      </c>
      <c r="AC887" s="36">
        <f t="shared" si="1324"/>
        <v>0</v>
      </c>
      <c r="AD887" s="36">
        <f t="shared" si="1324"/>
        <v>550</v>
      </c>
    </row>
    <row r="888" spans="1:30" ht="15.75" outlineLevel="7" x14ac:dyDescent="0.2">
      <c r="A888" s="41" t="s">
        <v>424</v>
      </c>
      <c r="B888" s="41" t="s">
        <v>425</v>
      </c>
      <c r="C888" s="41" t="s">
        <v>263</v>
      </c>
      <c r="D888" s="41" t="s">
        <v>41</v>
      </c>
      <c r="E888" s="42" t="s">
        <v>42</v>
      </c>
      <c r="F888" s="32">
        <v>385</v>
      </c>
      <c r="G888" s="32">
        <v>165</v>
      </c>
      <c r="H888" s="32">
        <f>SUM(F888:G888)</f>
        <v>550</v>
      </c>
      <c r="I888" s="32"/>
      <c r="J888" s="32"/>
      <c r="K888" s="32">
        <f>SUM(H888:J888)</f>
        <v>550</v>
      </c>
      <c r="L888" s="32"/>
      <c r="M888" s="32"/>
      <c r="N888" s="32">
        <f>SUM(K888:M888)</f>
        <v>550</v>
      </c>
      <c r="O888" s="32"/>
      <c r="P888" s="252">
        <f>SUM(N888:O888)</f>
        <v>550</v>
      </c>
      <c r="Q888" s="34">
        <v>385</v>
      </c>
      <c r="R888" s="32"/>
      <c r="S888" s="32">
        <f>SUM(Q888:R888)</f>
        <v>385</v>
      </c>
      <c r="T888" s="32"/>
      <c r="U888" s="32">
        <f>SUM(S888:T888)</f>
        <v>385</v>
      </c>
      <c r="V888" s="32"/>
      <c r="W888" s="32">
        <f>SUM(U888:V888)</f>
        <v>385</v>
      </c>
      <c r="X888" s="34">
        <v>385</v>
      </c>
      <c r="Y888" s="32">
        <v>165</v>
      </c>
      <c r="Z888" s="32">
        <f>SUM(X888:Y888)</f>
        <v>550</v>
      </c>
      <c r="AA888" s="32"/>
      <c r="AB888" s="32">
        <f>SUM(Z888:AA888)</f>
        <v>550</v>
      </c>
      <c r="AC888" s="32"/>
      <c r="AD888" s="32">
        <f>SUM(AB888:AC888)</f>
        <v>550</v>
      </c>
    </row>
    <row r="889" spans="1:30" ht="31.5" hidden="1" outlineLevel="7" x14ac:dyDescent="0.2">
      <c r="A889" s="26" t="s">
        <v>424</v>
      </c>
      <c r="B889" s="26" t="s">
        <v>425</v>
      </c>
      <c r="C889" s="26" t="s">
        <v>441</v>
      </c>
      <c r="D889" s="26"/>
      <c r="E889" s="27" t="s">
        <v>592</v>
      </c>
      <c r="F889" s="36">
        <f t="shared" ref="F889:AD889" si="1325">F890</f>
        <v>165</v>
      </c>
      <c r="G889" s="36">
        <f t="shared" si="1325"/>
        <v>-165</v>
      </c>
      <c r="H889" s="36">
        <f t="shared" si="1325"/>
        <v>0</v>
      </c>
      <c r="I889" s="36">
        <f t="shared" si="1325"/>
        <v>0</v>
      </c>
      <c r="J889" s="36">
        <f t="shared" si="1325"/>
        <v>0</v>
      </c>
      <c r="K889" s="36">
        <f t="shared" si="1325"/>
        <v>0</v>
      </c>
      <c r="L889" s="36">
        <f t="shared" si="1325"/>
        <v>0</v>
      </c>
      <c r="M889" s="36">
        <f t="shared" si="1325"/>
        <v>0</v>
      </c>
      <c r="N889" s="36">
        <f t="shared" si="1325"/>
        <v>0</v>
      </c>
      <c r="O889" s="36">
        <f t="shared" si="1325"/>
        <v>0</v>
      </c>
      <c r="P889" s="253">
        <f t="shared" si="1325"/>
        <v>0</v>
      </c>
      <c r="Q889" s="36"/>
      <c r="R889" s="36">
        <f t="shared" si="1325"/>
        <v>0</v>
      </c>
      <c r="S889" s="36">
        <f t="shared" si="1325"/>
        <v>0</v>
      </c>
      <c r="T889" s="36">
        <f t="shared" si="1325"/>
        <v>0</v>
      </c>
      <c r="U889" s="36">
        <f t="shared" si="1325"/>
        <v>0</v>
      </c>
      <c r="V889" s="36">
        <f t="shared" si="1325"/>
        <v>0</v>
      </c>
      <c r="W889" s="36">
        <f t="shared" si="1325"/>
        <v>0</v>
      </c>
      <c r="X889" s="36">
        <f t="shared" si="1325"/>
        <v>165</v>
      </c>
      <c r="Y889" s="36">
        <f t="shared" si="1325"/>
        <v>-165</v>
      </c>
      <c r="Z889" s="36">
        <f t="shared" si="1325"/>
        <v>0</v>
      </c>
      <c r="AA889" s="36">
        <f t="shared" si="1325"/>
        <v>0</v>
      </c>
      <c r="AB889" s="36">
        <f t="shared" si="1325"/>
        <v>0</v>
      </c>
      <c r="AC889" s="36">
        <f t="shared" si="1325"/>
        <v>0</v>
      </c>
      <c r="AD889" s="36">
        <f t="shared" si="1325"/>
        <v>0</v>
      </c>
    </row>
    <row r="890" spans="1:30" ht="15.75" hidden="1" outlineLevel="7" x14ac:dyDescent="0.2">
      <c r="A890" s="30" t="s">
        <v>424</v>
      </c>
      <c r="B890" s="30" t="s">
        <v>425</v>
      </c>
      <c r="C890" s="30" t="s">
        <v>441</v>
      </c>
      <c r="D890" s="30" t="s">
        <v>41</v>
      </c>
      <c r="E890" s="38" t="s">
        <v>42</v>
      </c>
      <c r="F890" s="32">
        <v>165</v>
      </c>
      <c r="G890" s="32">
        <v>-165</v>
      </c>
      <c r="H890" s="32">
        <f>SUM(F890:G890)</f>
        <v>0</v>
      </c>
      <c r="I890" s="32"/>
      <c r="J890" s="32"/>
      <c r="K890" s="32">
        <f>SUM(H890:J890)</f>
        <v>0</v>
      </c>
      <c r="L890" s="32"/>
      <c r="M890" s="32"/>
      <c r="N890" s="32">
        <f>SUM(K890:M890)</f>
        <v>0</v>
      </c>
      <c r="O890" s="32"/>
      <c r="P890" s="252">
        <f>SUM(N890:O890)</f>
        <v>0</v>
      </c>
      <c r="Q890" s="34"/>
      <c r="R890" s="32"/>
      <c r="S890" s="32">
        <f>SUM(Q890:R890)</f>
        <v>0</v>
      </c>
      <c r="T890" s="32"/>
      <c r="U890" s="32">
        <f>SUM(S890:T890)</f>
        <v>0</v>
      </c>
      <c r="V890" s="32"/>
      <c r="W890" s="32">
        <f>SUM(U890:V890)</f>
        <v>0</v>
      </c>
      <c r="X890" s="34">
        <v>165</v>
      </c>
      <c r="Y890" s="32">
        <v>-165</v>
      </c>
      <c r="Z890" s="32">
        <f>SUM(X890:Y890)</f>
        <v>0</v>
      </c>
      <c r="AA890" s="32"/>
      <c r="AB890" s="32">
        <f>SUM(Z890:AA890)</f>
        <v>0</v>
      </c>
      <c r="AC890" s="32"/>
      <c r="AD890" s="32">
        <f>SUM(AB890:AC890)</f>
        <v>0</v>
      </c>
    </row>
    <row r="891" spans="1:30" ht="15.75" outlineLevel="1" x14ac:dyDescent="0.2">
      <c r="A891" s="22" t="s">
        <v>424</v>
      </c>
      <c r="B891" s="22" t="s">
        <v>400</v>
      </c>
      <c r="C891" s="22"/>
      <c r="D891" s="22"/>
      <c r="E891" s="40" t="s">
        <v>401</v>
      </c>
      <c r="F891" s="36">
        <f>F892+F908</f>
        <v>31369.1</v>
      </c>
      <c r="G891" s="36">
        <f t="shared" ref="G891:N891" si="1326">G892+G908</f>
        <v>0</v>
      </c>
      <c r="H891" s="36">
        <f t="shared" si="1326"/>
        <v>31369.1</v>
      </c>
      <c r="I891" s="36">
        <f t="shared" si="1326"/>
        <v>0</v>
      </c>
      <c r="J891" s="36">
        <f t="shared" si="1326"/>
        <v>0</v>
      </c>
      <c r="K891" s="36">
        <f t="shared" si="1326"/>
        <v>31369.1</v>
      </c>
      <c r="L891" s="36">
        <f t="shared" si="1326"/>
        <v>0</v>
      </c>
      <c r="M891" s="36">
        <f t="shared" si="1326"/>
        <v>5000</v>
      </c>
      <c r="N891" s="36">
        <f t="shared" si="1326"/>
        <v>36369.1</v>
      </c>
      <c r="O891" s="36">
        <f t="shared" ref="O891:P891" si="1327">O892+O908</f>
        <v>3631.6064299999998</v>
      </c>
      <c r="P891" s="253">
        <f t="shared" si="1327"/>
        <v>40000.706429999998</v>
      </c>
      <c r="Q891" s="36">
        <f>Q892+Q908</f>
        <v>29329.1</v>
      </c>
      <c r="R891" s="36">
        <f t="shared" ref="R891:U891" si="1328">R892+R908</f>
        <v>0</v>
      </c>
      <c r="S891" s="36">
        <f t="shared" si="1328"/>
        <v>29329.1</v>
      </c>
      <c r="T891" s="36">
        <f t="shared" si="1328"/>
        <v>0</v>
      </c>
      <c r="U891" s="36">
        <f t="shared" si="1328"/>
        <v>29329.1</v>
      </c>
      <c r="V891" s="36">
        <f t="shared" ref="V891:W891" si="1329">V892+V908</f>
        <v>0</v>
      </c>
      <c r="W891" s="36">
        <f t="shared" si="1329"/>
        <v>29329.1</v>
      </c>
      <c r="X891" s="36">
        <f>X892+X908</f>
        <v>29329.1</v>
      </c>
      <c r="Y891" s="36">
        <f t="shared" ref="Y891:AB891" si="1330">Y892+Y908</f>
        <v>0</v>
      </c>
      <c r="Z891" s="36">
        <f t="shared" si="1330"/>
        <v>29329.1</v>
      </c>
      <c r="AA891" s="36">
        <f t="shared" si="1330"/>
        <v>0</v>
      </c>
      <c r="AB891" s="36">
        <f t="shared" si="1330"/>
        <v>29329.1</v>
      </c>
      <c r="AC891" s="36">
        <f t="shared" ref="AC891:AD891" si="1331">AC892+AC908</f>
        <v>0</v>
      </c>
      <c r="AD891" s="36">
        <f t="shared" si="1331"/>
        <v>29329.1</v>
      </c>
    </row>
    <row r="892" spans="1:30" ht="31.5" outlineLevel="2" x14ac:dyDescent="0.2">
      <c r="A892" s="22" t="s">
        <v>424</v>
      </c>
      <c r="B892" s="22" t="s">
        <v>400</v>
      </c>
      <c r="C892" s="22" t="s">
        <v>111</v>
      </c>
      <c r="D892" s="22"/>
      <c r="E892" s="40" t="s">
        <v>636</v>
      </c>
      <c r="F892" s="36">
        <f>F893+F900</f>
        <v>29883.1</v>
      </c>
      <c r="G892" s="36">
        <f t="shared" ref="G892:N892" si="1332">G893+G900</f>
        <v>0</v>
      </c>
      <c r="H892" s="36">
        <f t="shared" si="1332"/>
        <v>29883.1</v>
      </c>
      <c r="I892" s="36">
        <f t="shared" si="1332"/>
        <v>0</v>
      </c>
      <c r="J892" s="36">
        <f t="shared" si="1332"/>
        <v>0</v>
      </c>
      <c r="K892" s="36">
        <f t="shared" si="1332"/>
        <v>29883.1</v>
      </c>
      <c r="L892" s="36">
        <f t="shared" si="1332"/>
        <v>0</v>
      </c>
      <c r="M892" s="36">
        <f t="shared" si="1332"/>
        <v>5000</v>
      </c>
      <c r="N892" s="36">
        <f t="shared" si="1332"/>
        <v>34883.1</v>
      </c>
      <c r="O892" s="36">
        <f t="shared" ref="O892:P892" si="1333">O893+O900</f>
        <v>3631.6064299999998</v>
      </c>
      <c r="P892" s="253">
        <f t="shared" si="1333"/>
        <v>38514.706429999998</v>
      </c>
      <c r="Q892" s="36">
        <f>Q893+Q900</f>
        <v>27843.1</v>
      </c>
      <c r="R892" s="36">
        <f t="shared" ref="R892:U892" si="1334">R893+R900</f>
        <v>0</v>
      </c>
      <c r="S892" s="36">
        <f t="shared" si="1334"/>
        <v>27843.1</v>
      </c>
      <c r="T892" s="36">
        <f t="shared" si="1334"/>
        <v>0</v>
      </c>
      <c r="U892" s="36">
        <f t="shared" si="1334"/>
        <v>27843.1</v>
      </c>
      <c r="V892" s="36">
        <f t="shared" ref="V892:W892" si="1335">V893+V900</f>
        <v>0</v>
      </c>
      <c r="W892" s="36">
        <f t="shared" si="1335"/>
        <v>27843.1</v>
      </c>
      <c r="X892" s="36">
        <f>X893+X900</f>
        <v>27843.1</v>
      </c>
      <c r="Y892" s="36">
        <f t="shared" ref="Y892:AB892" si="1336">Y893+Y900</f>
        <v>0</v>
      </c>
      <c r="Z892" s="36">
        <f t="shared" si="1336"/>
        <v>27843.1</v>
      </c>
      <c r="AA892" s="36">
        <f t="shared" si="1336"/>
        <v>0</v>
      </c>
      <c r="AB892" s="36">
        <f t="shared" si="1336"/>
        <v>27843.1</v>
      </c>
      <c r="AC892" s="36">
        <f t="shared" ref="AC892:AD892" si="1337">AC893+AC900</f>
        <v>0</v>
      </c>
      <c r="AD892" s="36">
        <f t="shared" si="1337"/>
        <v>27843.1</v>
      </c>
    </row>
    <row r="893" spans="1:30" ht="15.75" outlineLevel="3" x14ac:dyDescent="0.2">
      <c r="A893" s="22" t="s">
        <v>424</v>
      </c>
      <c r="B893" s="22" t="s">
        <v>400</v>
      </c>
      <c r="C893" s="22" t="s">
        <v>164</v>
      </c>
      <c r="D893" s="22"/>
      <c r="E893" s="40" t="s">
        <v>682</v>
      </c>
      <c r="F893" s="36">
        <f>F894</f>
        <v>5054.6000000000004</v>
      </c>
      <c r="G893" s="36">
        <f t="shared" ref="G893:P893" si="1338">G894</f>
        <v>0</v>
      </c>
      <c r="H893" s="36">
        <f t="shared" si="1338"/>
        <v>5054.6000000000004</v>
      </c>
      <c r="I893" s="36">
        <f t="shared" si="1338"/>
        <v>0</v>
      </c>
      <c r="J893" s="36">
        <f t="shared" si="1338"/>
        <v>0</v>
      </c>
      <c r="K893" s="36">
        <f t="shared" si="1338"/>
        <v>5054.6000000000004</v>
      </c>
      <c r="L893" s="36">
        <f t="shared" si="1338"/>
        <v>0</v>
      </c>
      <c r="M893" s="36">
        <f t="shared" si="1338"/>
        <v>5000</v>
      </c>
      <c r="N893" s="36">
        <f t="shared" si="1338"/>
        <v>10054.6</v>
      </c>
      <c r="O893" s="36">
        <f t="shared" si="1338"/>
        <v>0</v>
      </c>
      <c r="P893" s="253">
        <f t="shared" si="1338"/>
        <v>10054.6</v>
      </c>
      <c r="Q893" s="36">
        <f>Q894</f>
        <v>3014.6</v>
      </c>
      <c r="R893" s="36">
        <f t="shared" ref="R893:W893" si="1339">R894</f>
        <v>0</v>
      </c>
      <c r="S893" s="36">
        <f t="shared" si="1339"/>
        <v>3014.6</v>
      </c>
      <c r="T893" s="36">
        <f t="shared" si="1339"/>
        <v>0</v>
      </c>
      <c r="U893" s="36">
        <f t="shared" si="1339"/>
        <v>3014.6</v>
      </c>
      <c r="V893" s="36">
        <f t="shared" si="1339"/>
        <v>0</v>
      </c>
      <c r="W893" s="36">
        <f t="shared" si="1339"/>
        <v>3014.6</v>
      </c>
      <c r="X893" s="36">
        <f>X894</f>
        <v>3014.6</v>
      </c>
      <c r="Y893" s="36">
        <f t="shared" ref="Y893:AD893" si="1340">Y894</f>
        <v>0</v>
      </c>
      <c r="Z893" s="36">
        <f t="shared" si="1340"/>
        <v>3014.6</v>
      </c>
      <c r="AA893" s="36">
        <f t="shared" si="1340"/>
        <v>0</v>
      </c>
      <c r="AB893" s="36">
        <f t="shared" si="1340"/>
        <v>3014.6</v>
      </c>
      <c r="AC893" s="36">
        <f t="shared" si="1340"/>
        <v>0</v>
      </c>
      <c r="AD893" s="36">
        <f t="shared" si="1340"/>
        <v>3014.6</v>
      </c>
    </row>
    <row r="894" spans="1:30" ht="15.75" outlineLevel="4" x14ac:dyDescent="0.2">
      <c r="A894" s="22" t="s">
        <v>424</v>
      </c>
      <c r="B894" s="22" t="s">
        <v>400</v>
      </c>
      <c r="C894" s="22" t="s">
        <v>165</v>
      </c>
      <c r="D894" s="22"/>
      <c r="E894" s="40" t="s">
        <v>317</v>
      </c>
      <c r="F894" s="36">
        <f>F895+F898</f>
        <v>5054.6000000000004</v>
      </c>
      <c r="G894" s="36">
        <f t="shared" ref="G894:N894" si="1341">G895+G898</f>
        <v>0</v>
      </c>
      <c r="H894" s="36">
        <f t="shared" si="1341"/>
        <v>5054.6000000000004</v>
      </c>
      <c r="I894" s="36">
        <f t="shared" si="1341"/>
        <v>0</v>
      </c>
      <c r="J894" s="36">
        <f t="shared" si="1341"/>
        <v>0</v>
      </c>
      <c r="K894" s="36">
        <f t="shared" si="1341"/>
        <v>5054.6000000000004</v>
      </c>
      <c r="L894" s="36">
        <f t="shared" si="1341"/>
        <v>0</v>
      </c>
      <c r="M894" s="36">
        <f t="shared" si="1341"/>
        <v>5000</v>
      </c>
      <c r="N894" s="36">
        <f t="shared" si="1341"/>
        <v>10054.6</v>
      </c>
      <c r="O894" s="36">
        <f t="shared" ref="O894:P894" si="1342">O895+O898</f>
        <v>0</v>
      </c>
      <c r="P894" s="253">
        <f t="shared" si="1342"/>
        <v>10054.6</v>
      </c>
      <c r="Q894" s="36">
        <f>Q895+Q898</f>
        <v>3014.6</v>
      </c>
      <c r="R894" s="36">
        <f t="shared" ref="R894:U894" si="1343">R895+R898</f>
        <v>0</v>
      </c>
      <c r="S894" s="36">
        <f t="shared" si="1343"/>
        <v>3014.6</v>
      </c>
      <c r="T894" s="36">
        <f t="shared" si="1343"/>
        <v>0</v>
      </c>
      <c r="U894" s="36">
        <f t="shared" si="1343"/>
        <v>3014.6</v>
      </c>
      <c r="V894" s="36">
        <f t="shared" ref="V894:W894" si="1344">V895+V898</f>
        <v>0</v>
      </c>
      <c r="W894" s="36">
        <f t="shared" si="1344"/>
        <v>3014.6</v>
      </c>
      <c r="X894" s="36">
        <f>X895+X898</f>
        <v>3014.6</v>
      </c>
      <c r="Y894" s="36">
        <f t="shared" ref="Y894:AB894" si="1345">Y895+Y898</f>
        <v>0</v>
      </c>
      <c r="Z894" s="36">
        <f t="shared" si="1345"/>
        <v>3014.6</v>
      </c>
      <c r="AA894" s="36">
        <f t="shared" si="1345"/>
        <v>0</v>
      </c>
      <c r="AB894" s="36">
        <f t="shared" si="1345"/>
        <v>3014.6</v>
      </c>
      <c r="AC894" s="36">
        <f t="shared" ref="AC894:AD894" si="1346">AC895+AC898</f>
        <v>0</v>
      </c>
      <c r="AD894" s="36">
        <f t="shared" si="1346"/>
        <v>3014.6</v>
      </c>
    </row>
    <row r="895" spans="1:30" ht="15.75" outlineLevel="5" x14ac:dyDescent="0.2">
      <c r="A895" s="22" t="s">
        <v>424</v>
      </c>
      <c r="B895" s="22" t="s">
        <v>400</v>
      </c>
      <c r="C895" s="22" t="s">
        <v>265</v>
      </c>
      <c r="D895" s="22"/>
      <c r="E895" s="40" t="s">
        <v>266</v>
      </c>
      <c r="F895" s="36">
        <f>F896</f>
        <v>4790</v>
      </c>
      <c r="G895" s="36">
        <f t="shared" ref="G895:L895" si="1347">G896</f>
        <v>0</v>
      </c>
      <c r="H895" s="36">
        <f t="shared" si="1347"/>
        <v>4790</v>
      </c>
      <c r="I895" s="36">
        <f t="shared" si="1347"/>
        <v>0</v>
      </c>
      <c r="J895" s="36">
        <f t="shared" si="1347"/>
        <v>0</v>
      </c>
      <c r="K895" s="36">
        <f t="shared" si="1347"/>
        <v>4790</v>
      </c>
      <c r="L895" s="36">
        <f t="shared" si="1347"/>
        <v>0</v>
      </c>
      <c r="M895" s="36">
        <f>M896+M897</f>
        <v>5000</v>
      </c>
      <c r="N895" s="36">
        <f t="shared" ref="N895:AB895" si="1348">N896+N897</f>
        <v>9790</v>
      </c>
      <c r="O895" s="36">
        <f>O896+O897</f>
        <v>0</v>
      </c>
      <c r="P895" s="253">
        <f t="shared" ref="P895" si="1349">P896+P897</f>
        <v>9790</v>
      </c>
      <c r="Q895" s="36">
        <f t="shared" si="1348"/>
        <v>2750</v>
      </c>
      <c r="R895" s="36">
        <f t="shared" si="1348"/>
        <v>0</v>
      </c>
      <c r="S895" s="36">
        <f t="shared" si="1348"/>
        <v>2750</v>
      </c>
      <c r="T895" s="36">
        <f t="shared" si="1348"/>
        <v>0</v>
      </c>
      <c r="U895" s="36">
        <f t="shared" si="1348"/>
        <v>2750</v>
      </c>
      <c r="V895" s="36">
        <f t="shared" ref="V895:W895" si="1350">V896+V897</f>
        <v>0</v>
      </c>
      <c r="W895" s="36">
        <f t="shared" si="1350"/>
        <v>2750</v>
      </c>
      <c r="X895" s="36">
        <f t="shared" si="1348"/>
        <v>2750</v>
      </c>
      <c r="Y895" s="36">
        <f t="shared" si="1348"/>
        <v>0</v>
      </c>
      <c r="Z895" s="36">
        <f t="shared" si="1348"/>
        <v>2750</v>
      </c>
      <c r="AA895" s="36">
        <f t="shared" si="1348"/>
        <v>0</v>
      </c>
      <c r="AB895" s="36">
        <f t="shared" si="1348"/>
        <v>2750</v>
      </c>
      <c r="AC895" s="36">
        <f t="shared" ref="AC895:AD895" si="1351">AC896+AC897</f>
        <v>0</v>
      </c>
      <c r="AD895" s="36">
        <f t="shared" si="1351"/>
        <v>2750</v>
      </c>
    </row>
    <row r="896" spans="1:30" ht="15.75" outlineLevel="7" x14ac:dyDescent="0.2">
      <c r="A896" s="41" t="s">
        <v>424</v>
      </c>
      <c r="B896" s="41" t="s">
        <v>400</v>
      </c>
      <c r="C896" s="41" t="s">
        <v>265</v>
      </c>
      <c r="D896" s="41" t="s">
        <v>6</v>
      </c>
      <c r="E896" s="42" t="s">
        <v>7</v>
      </c>
      <c r="F896" s="51">
        <v>4790</v>
      </c>
      <c r="G896" s="32"/>
      <c r="H896" s="32">
        <f>SUM(F896:G896)</f>
        <v>4790</v>
      </c>
      <c r="I896" s="32"/>
      <c r="J896" s="32"/>
      <c r="K896" s="32">
        <f>SUM(H896:J896)</f>
        <v>4790</v>
      </c>
      <c r="L896" s="32"/>
      <c r="M896" s="32"/>
      <c r="N896" s="32">
        <f>SUM(K896:M896)</f>
        <v>4790</v>
      </c>
      <c r="O896" s="32"/>
      <c r="P896" s="252">
        <f>SUM(N896:O896)</f>
        <v>4790</v>
      </c>
      <c r="Q896" s="34">
        <v>2750</v>
      </c>
      <c r="R896" s="32"/>
      <c r="S896" s="32">
        <f>SUM(Q896:R896)</f>
        <v>2750</v>
      </c>
      <c r="T896" s="32"/>
      <c r="U896" s="32">
        <f>SUM(S896:T896)</f>
        <v>2750</v>
      </c>
      <c r="V896" s="32"/>
      <c r="W896" s="32">
        <f>SUM(U896:V896)</f>
        <v>2750</v>
      </c>
      <c r="X896" s="34">
        <v>2750</v>
      </c>
      <c r="Y896" s="32"/>
      <c r="Z896" s="32">
        <f>SUM(X896:Y896)</f>
        <v>2750</v>
      </c>
      <c r="AA896" s="32"/>
      <c r="AB896" s="32">
        <f>SUM(Z896:AA896)</f>
        <v>2750</v>
      </c>
      <c r="AC896" s="32"/>
      <c r="AD896" s="32">
        <f>SUM(AB896:AC896)</f>
        <v>2750</v>
      </c>
    </row>
    <row r="897" spans="1:30" ht="15.75" outlineLevel="7" x14ac:dyDescent="0.2">
      <c r="A897" s="41" t="s">
        <v>424</v>
      </c>
      <c r="B897" s="41" t="s">
        <v>400</v>
      </c>
      <c r="C897" s="41" t="s">
        <v>265</v>
      </c>
      <c r="D897" s="41" t="s">
        <v>41</v>
      </c>
      <c r="E897" s="42" t="s">
        <v>42</v>
      </c>
      <c r="F897" s="51"/>
      <c r="G897" s="32"/>
      <c r="H897" s="32"/>
      <c r="I897" s="32"/>
      <c r="J897" s="32"/>
      <c r="K897" s="32"/>
      <c r="L897" s="32"/>
      <c r="M897" s="32">
        <v>5000</v>
      </c>
      <c r="N897" s="32">
        <f>SUM(K897:M897)</f>
        <v>5000</v>
      </c>
      <c r="O897" s="32"/>
      <c r="P897" s="252">
        <f>SUM(N897:O897)</f>
        <v>5000</v>
      </c>
      <c r="Q897" s="34"/>
      <c r="R897" s="32"/>
      <c r="S897" s="32"/>
      <c r="T897" s="32"/>
      <c r="U897" s="32"/>
      <c r="V897" s="32"/>
      <c r="W897" s="32"/>
      <c r="X897" s="34"/>
      <c r="Y897" s="32"/>
      <c r="Z897" s="32"/>
      <c r="AA897" s="32"/>
      <c r="AB897" s="32"/>
      <c r="AC897" s="32"/>
      <c r="AD897" s="32"/>
    </row>
    <row r="898" spans="1:30" ht="15.75" outlineLevel="5" x14ac:dyDescent="0.2">
      <c r="A898" s="22" t="s">
        <v>424</v>
      </c>
      <c r="B898" s="22" t="s">
        <v>400</v>
      </c>
      <c r="C898" s="22" t="s">
        <v>267</v>
      </c>
      <c r="D898" s="22"/>
      <c r="E898" s="40" t="s">
        <v>268</v>
      </c>
      <c r="F898" s="36">
        <f t="shared" ref="F898:AD898" si="1352">F899</f>
        <v>264.60000000000002</v>
      </c>
      <c r="G898" s="36">
        <f t="shared" si="1352"/>
        <v>0</v>
      </c>
      <c r="H898" s="36">
        <f t="shared" si="1352"/>
        <v>264.60000000000002</v>
      </c>
      <c r="I898" s="36">
        <f t="shared" si="1352"/>
        <v>0</v>
      </c>
      <c r="J898" s="36">
        <f t="shared" si="1352"/>
        <v>0</v>
      </c>
      <c r="K898" s="36">
        <f t="shared" si="1352"/>
        <v>264.60000000000002</v>
      </c>
      <c r="L898" s="36">
        <f t="shared" si="1352"/>
        <v>0</v>
      </c>
      <c r="M898" s="36">
        <f t="shared" si="1352"/>
        <v>0</v>
      </c>
      <c r="N898" s="36">
        <f t="shared" si="1352"/>
        <v>264.60000000000002</v>
      </c>
      <c r="O898" s="36">
        <f t="shared" si="1352"/>
        <v>0</v>
      </c>
      <c r="P898" s="253">
        <f t="shared" si="1352"/>
        <v>264.60000000000002</v>
      </c>
      <c r="Q898" s="36">
        <f t="shared" si="1352"/>
        <v>264.60000000000002</v>
      </c>
      <c r="R898" s="36">
        <f t="shared" si="1352"/>
        <v>0</v>
      </c>
      <c r="S898" s="36">
        <f t="shared" si="1352"/>
        <v>264.60000000000002</v>
      </c>
      <c r="T898" s="36">
        <f t="shared" si="1352"/>
        <v>0</v>
      </c>
      <c r="U898" s="36">
        <f t="shared" si="1352"/>
        <v>264.60000000000002</v>
      </c>
      <c r="V898" s="36">
        <f t="shared" si="1352"/>
        <v>0</v>
      </c>
      <c r="W898" s="36">
        <f t="shared" si="1352"/>
        <v>264.60000000000002</v>
      </c>
      <c r="X898" s="36">
        <f t="shared" si="1352"/>
        <v>264.60000000000002</v>
      </c>
      <c r="Y898" s="36">
        <f t="shared" si="1352"/>
        <v>0</v>
      </c>
      <c r="Z898" s="36">
        <f t="shared" si="1352"/>
        <v>264.60000000000002</v>
      </c>
      <c r="AA898" s="36">
        <f t="shared" si="1352"/>
        <v>0</v>
      </c>
      <c r="AB898" s="36">
        <f t="shared" si="1352"/>
        <v>264.60000000000002</v>
      </c>
      <c r="AC898" s="36">
        <f t="shared" si="1352"/>
        <v>0</v>
      </c>
      <c r="AD898" s="36">
        <f t="shared" si="1352"/>
        <v>264.60000000000002</v>
      </c>
    </row>
    <row r="899" spans="1:30" ht="15.75" outlineLevel="7" x14ac:dyDescent="0.2">
      <c r="A899" s="41" t="s">
        <v>424</v>
      </c>
      <c r="B899" s="41" t="s">
        <v>400</v>
      </c>
      <c r="C899" s="41" t="s">
        <v>267</v>
      </c>
      <c r="D899" s="41" t="s">
        <v>6</v>
      </c>
      <c r="E899" s="42" t="s">
        <v>7</v>
      </c>
      <c r="F899" s="32">
        <v>264.60000000000002</v>
      </c>
      <c r="G899" s="32"/>
      <c r="H899" s="32">
        <f>SUM(F899:G899)</f>
        <v>264.60000000000002</v>
      </c>
      <c r="I899" s="32"/>
      <c r="J899" s="32"/>
      <c r="K899" s="32">
        <f>SUM(H899:J899)</f>
        <v>264.60000000000002</v>
      </c>
      <c r="L899" s="32"/>
      <c r="M899" s="32"/>
      <c r="N899" s="32">
        <f>SUM(K899:M899)</f>
        <v>264.60000000000002</v>
      </c>
      <c r="O899" s="32"/>
      <c r="P899" s="252">
        <f>SUM(N899:O899)</f>
        <v>264.60000000000002</v>
      </c>
      <c r="Q899" s="32">
        <v>264.60000000000002</v>
      </c>
      <c r="R899" s="32"/>
      <c r="S899" s="32">
        <f>SUM(Q899:R899)</f>
        <v>264.60000000000002</v>
      </c>
      <c r="T899" s="32"/>
      <c r="U899" s="32">
        <f>SUM(S899:T899)</f>
        <v>264.60000000000002</v>
      </c>
      <c r="V899" s="32"/>
      <c r="W899" s="32">
        <f>SUM(U899:V899)</f>
        <v>264.60000000000002</v>
      </c>
      <c r="X899" s="32">
        <v>264.60000000000002</v>
      </c>
      <c r="Y899" s="32"/>
      <c r="Z899" s="32">
        <f>SUM(X899:Y899)</f>
        <v>264.60000000000002</v>
      </c>
      <c r="AA899" s="32"/>
      <c r="AB899" s="32">
        <f>SUM(Z899:AA899)</f>
        <v>264.60000000000002</v>
      </c>
      <c r="AC899" s="32"/>
      <c r="AD899" s="32">
        <f>SUM(AB899:AC899)</f>
        <v>264.60000000000002</v>
      </c>
    </row>
    <row r="900" spans="1:30" ht="31.5" outlineLevel="3" x14ac:dyDescent="0.2">
      <c r="A900" s="22" t="s">
        <v>424</v>
      </c>
      <c r="B900" s="22" t="s">
        <v>400</v>
      </c>
      <c r="C900" s="22" t="s">
        <v>243</v>
      </c>
      <c r="D900" s="22"/>
      <c r="E900" s="40" t="s">
        <v>640</v>
      </c>
      <c r="F900" s="36">
        <f t="shared" ref="F900:AD900" si="1353">F901</f>
        <v>24828.5</v>
      </c>
      <c r="G900" s="36">
        <f t="shared" si="1353"/>
        <v>0</v>
      </c>
      <c r="H900" s="36">
        <f t="shared" si="1353"/>
        <v>24828.5</v>
      </c>
      <c r="I900" s="36">
        <f t="shared" si="1353"/>
        <v>0</v>
      </c>
      <c r="J900" s="36">
        <f t="shared" si="1353"/>
        <v>0</v>
      </c>
      <c r="K900" s="36">
        <f t="shared" si="1353"/>
        <v>24828.5</v>
      </c>
      <c r="L900" s="36">
        <f t="shared" si="1353"/>
        <v>0</v>
      </c>
      <c r="M900" s="36">
        <f t="shared" si="1353"/>
        <v>0</v>
      </c>
      <c r="N900" s="36">
        <f t="shared" si="1353"/>
        <v>24828.5</v>
      </c>
      <c r="O900" s="36">
        <f t="shared" si="1353"/>
        <v>3631.6064299999998</v>
      </c>
      <c r="P900" s="253">
        <f t="shared" si="1353"/>
        <v>28460.10643</v>
      </c>
      <c r="Q900" s="36">
        <f t="shared" si="1353"/>
        <v>24828.5</v>
      </c>
      <c r="R900" s="36">
        <f t="shared" si="1353"/>
        <v>0</v>
      </c>
      <c r="S900" s="36">
        <f t="shared" si="1353"/>
        <v>24828.5</v>
      </c>
      <c r="T900" s="36">
        <f t="shared" si="1353"/>
        <v>0</v>
      </c>
      <c r="U900" s="36">
        <f t="shared" si="1353"/>
        <v>24828.5</v>
      </c>
      <c r="V900" s="36">
        <f t="shared" si="1353"/>
        <v>0</v>
      </c>
      <c r="W900" s="36">
        <f t="shared" si="1353"/>
        <v>24828.5</v>
      </c>
      <c r="X900" s="36">
        <f t="shared" si="1353"/>
        <v>24828.5</v>
      </c>
      <c r="Y900" s="36">
        <f t="shared" si="1353"/>
        <v>0</v>
      </c>
      <c r="Z900" s="36">
        <f t="shared" si="1353"/>
        <v>24828.5</v>
      </c>
      <c r="AA900" s="36">
        <f t="shared" si="1353"/>
        <v>0</v>
      </c>
      <c r="AB900" s="36">
        <f t="shared" si="1353"/>
        <v>24828.5</v>
      </c>
      <c r="AC900" s="36">
        <f t="shared" si="1353"/>
        <v>0</v>
      </c>
      <c r="AD900" s="36">
        <f t="shared" si="1353"/>
        <v>24828.5</v>
      </c>
    </row>
    <row r="901" spans="1:30" ht="31.5" outlineLevel="4" x14ac:dyDescent="0.2">
      <c r="A901" s="22" t="s">
        <v>424</v>
      </c>
      <c r="B901" s="22" t="s">
        <v>400</v>
      </c>
      <c r="C901" s="22" t="s">
        <v>244</v>
      </c>
      <c r="D901" s="22"/>
      <c r="E901" s="40" t="s">
        <v>26</v>
      </c>
      <c r="F901" s="36">
        <f t="shared" ref="F901:AB901" si="1354">F902+F906</f>
        <v>24828.5</v>
      </c>
      <c r="G901" s="36">
        <f t="shared" si="1354"/>
        <v>0</v>
      </c>
      <c r="H901" s="36">
        <f t="shared" si="1354"/>
        <v>24828.5</v>
      </c>
      <c r="I901" s="36">
        <f t="shared" si="1354"/>
        <v>0</v>
      </c>
      <c r="J901" s="36">
        <f t="shared" si="1354"/>
        <v>0</v>
      </c>
      <c r="K901" s="36">
        <f t="shared" si="1354"/>
        <v>24828.5</v>
      </c>
      <c r="L901" s="36">
        <f t="shared" si="1354"/>
        <v>0</v>
      </c>
      <c r="M901" s="36">
        <f t="shared" si="1354"/>
        <v>0</v>
      </c>
      <c r="N901" s="36">
        <f t="shared" si="1354"/>
        <v>24828.5</v>
      </c>
      <c r="O901" s="36">
        <f t="shared" ref="O901:P901" si="1355">O902+O906</f>
        <v>3631.6064299999998</v>
      </c>
      <c r="P901" s="253">
        <f t="shared" si="1355"/>
        <v>28460.10643</v>
      </c>
      <c r="Q901" s="36">
        <f t="shared" si="1354"/>
        <v>24828.5</v>
      </c>
      <c r="R901" s="36">
        <f t="shared" si="1354"/>
        <v>0</v>
      </c>
      <c r="S901" s="36">
        <f t="shared" si="1354"/>
        <v>24828.5</v>
      </c>
      <c r="T901" s="36">
        <f t="shared" si="1354"/>
        <v>0</v>
      </c>
      <c r="U901" s="36">
        <f t="shared" si="1354"/>
        <v>24828.5</v>
      </c>
      <c r="V901" s="36">
        <f t="shared" ref="V901:W901" si="1356">V902+V906</f>
        <v>0</v>
      </c>
      <c r="W901" s="36">
        <f t="shared" si="1356"/>
        <v>24828.5</v>
      </c>
      <c r="X901" s="36">
        <f t="shared" si="1354"/>
        <v>24828.5</v>
      </c>
      <c r="Y901" s="36">
        <f t="shared" si="1354"/>
        <v>0</v>
      </c>
      <c r="Z901" s="36">
        <f t="shared" si="1354"/>
        <v>24828.5</v>
      </c>
      <c r="AA901" s="36">
        <f t="shared" si="1354"/>
        <v>0</v>
      </c>
      <c r="AB901" s="36">
        <f t="shared" si="1354"/>
        <v>24828.5</v>
      </c>
      <c r="AC901" s="36">
        <f t="shared" ref="AC901:AD901" si="1357">AC902+AC906</f>
        <v>0</v>
      </c>
      <c r="AD901" s="36">
        <f t="shared" si="1357"/>
        <v>24828.5</v>
      </c>
    </row>
    <row r="902" spans="1:30" ht="15.75" outlineLevel="5" x14ac:dyDescent="0.2">
      <c r="A902" s="22" t="s">
        <v>424</v>
      </c>
      <c r="B902" s="22" t="s">
        <v>400</v>
      </c>
      <c r="C902" s="22" t="s">
        <v>269</v>
      </c>
      <c r="D902" s="22"/>
      <c r="E902" s="40" t="s">
        <v>28</v>
      </c>
      <c r="F902" s="36">
        <f t="shared" ref="F902:AB902" si="1358">F903+F904+F905</f>
        <v>8825.5</v>
      </c>
      <c r="G902" s="36">
        <f t="shared" si="1358"/>
        <v>0</v>
      </c>
      <c r="H902" s="36">
        <f t="shared" si="1358"/>
        <v>8825.5</v>
      </c>
      <c r="I902" s="36">
        <f t="shared" si="1358"/>
        <v>0</v>
      </c>
      <c r="J902" s="36">
        <f t="shared" si="1358"/>
        <v>0</v>
      </c>
      <c r="K902" s="36">
        <f t="shared" si="1358"/>
        <v>8825.5</v>
      </c>
      <c r="L902" s="36">
        <f t="shared" si="1358"/>
        <v>0</v>
      </c>
      <c r="M902" s="36">
        <f t="shared" si="1358"/>
        <v>0</v>
      </c>
      <c r="N902" s="36">
        <f t="shared" si="1358"/>
        <v>8825.5</v>
      </c>
      <c r="O902" s="36">
        <f t="shared" ref="O902:P902" si="1359">O903+O904+O905</f>
        <v>0</v>
      </c>
      <c r="P902" s="253">
        <f t="shared" si="1359"/>
        <v>8825.5</v>
      </c>
      <c r="Q902" s="36">
        <f t="shared" si="1358"/>
        <v>8825.5</v>
      </c>
      <c r="R902" s="36">
        <f t="shared" si="1358"/>
        <v>0</v>
      </c>
      <c r="S902" s="36">
        <f t="shared" si="1358"/>
        <v>8825.5</v>
      </c>
      <c r="T902" s="36">
        <f t="shared" si="1358"/>
        <v>0</v>
      </c>
      <c r="U902" s="36">
        <f t="shared" si="1358"/>
        <v>8825.5</v>
      </c>
      <c r="V902" s="36">
        <f t="shared" ref="V902:W902" si="1360">V903+V904+V905</f>
        <v>0</v>
      </c>
      <c r="W902" s="36">
        <f t="shared" si="1360"/>
        <v>8825.5</v>
      </c>
      <c r="X902" s="36">
        <f t="shared" si="1358"/>
        <v>8825.5</v>
      </c>
      <c r="Y902" s="36">
        <f t="shared" si="1358"/>
        <v>0</v>
      </c>
      <c r="Z902" s="36">
        <f t="shared" si="1358"/>
        <v>8825.5</v>
      </c>
      <c r="AA902" s="36">
        <f t="shared" si="1358"/>
        <v>0</v>
      </c>
      <c r="AB902" s="36">
        <f t="shared" si="1358"/>
        <v>8825.5</v>
      </c>
      <c r="AC902" s="36">
        <f t="shared" ref="AC902:AD902" si="1361">AC903+AC904+AC905</f>
        <v>0</v>
      </c>
      <c r="AD902" s="36">
        <f t="shared" si="1361"/>
        <v>8825.5</v>
      </c>
    </row>
    <row r="903" spans="1:30" ht="31.5" outlineLevel="7" x14ac:dyDescent="0.2">
      <c r="A903" s="41" t="s">
        <v>424</v>
      </c>
      <c r="B903" s="41" t="s">
        <v>400</v>
      </c>
      <c r="C903" s="41" t="s">
        <v>269</v>
      </c>
      <c r="D903" s="41" t="s">
        <v>3</v>
      </c>
      <c r="E903" s="42" t="s">
        <v>4</v>
      </c>
      <c r="F903" s="51">
        <v>8522.5</v>
      </c>
      <c r="G903" s="32"/>
      <c r="H903" s="32">
        <f t="shared" ref="H903:H905" si="1362">SUM(F903:G903)</f>
        <v>8522.5</v>
      </c>
      <c r="I903" s="32"/>
      <c r="J903" s="32"/>
      <c r="K903" s="32">
        <f t="shared" ref="K903:K905" si="1363">SUM(H903:J903)</f>
        <v>8522.5</v>
      </c>
      <c r="L903" s="32"/>
      <c r="M903" s="32"/>
      <c r="N903" s="32">
        <f t="shared" ref="N903:N905" si="1364">SUM(K903:M903)</f>
        <v>8522.5</v>
      </c>
      <c r="O903" s="32"/>
      <c r="P903" s="252">
        <f>SUM(N903:O903)</f>
        <v>8522.5</v>
      </c>
      <c r="Q903" s="34">
        <v>8522.5</v>
      </c>
      <c r="R903" s="32"/>
      <c r="S903" s="32">
        <f t="shared" ref="S903:S905" si="1365">SUM(Q903:R903)</f>
        <v>8522.5</v>
      </c>
      <c r="T903" s="32"/>
      <c r="U903" s="32">
        <f t="shared" ref="U903:U905" si="1366">SUM(S903:T903)</f>
        <v>8522.5</v>
      </c>
      <c r="V903" s="32"/>
      <c r="W903" s="32">
        <f t="shared" ref="W903:W905" si="1367">SUM(U903:V903)</f>
        <v>8522.5</v>
      </c>
      <c r="X903" s="34">
        <v>8522.5</v>
      </c>
      <c r="Y903" s="32"/>
      <c r="Z903" s="32">
        <f t="shared" ref="Z903:Z905" si="1368">SUM(X903:Y903)</f>
        <v>8522.5</v>
      </c>
      <c r="AA903" s="32"/>
      <c r="AB903" s="32">
        <f t="shared" ref="AB903:AB905" si="1369">SUM(Z903:AA903)</f>
        <v>8522.5</v>
      </c>
      <c r="AC903" s="32"/>
      <c r="AD903" s="32">
        <f t="shared" ref="AD903:AD905" si="1370">SUM(AB903:AC903)</f>
        <v>8522.5</v>
      </c>
    </row>
    <row r="904" spans="1:30" ht="15.75" outlineLevel="7" x14ac:dyDescent="0.2">
      <c r="A904" s="41" t="s">
        <v>424</v>
      </c>
      <c r="B904" s="41" t="s">
        <v>400</v>
      </c>
      <c r="C904" s="41" t="s">
        <v>269</v>
      </c>
      <c r="D904" s="41" t="s">
        <v>6</v>
      </c>
      <c r="E904" s="42" t="s">
        <v>7</v>
      </c>
      <c r="F904" s="51">
        <v>302.7</v>
      </c>
      <c r="G904" s="32"/>
      <c r="H904" s="32">
        <f t="shared" si="1362"/>
        <v>302.7</v>
      </c>
      <c r="I904" s="32"/>
      <c r="J904" s="32"/>
      <c r="K904" s="32">
        <f t="shared" si="1363"/>
        <v>302.7</v>
      </c>
      <c r="L904" s="32"/>
      <c r="M904" s="32"/>
      <c r="N904" s="32">
        <f t="shared" si="1364"/>
        <v>302.7</v>
      </c>
      <c r="O904" s="32"/>
      <c r="P904" s="252">
        <f>SUM(N904:O904)</f>
        <v>302.7</v>
      </c>
      <c r="Q904" s="34">
        <v>302.7</v>
      </c>
      <c r="R904" s="32"/>
      <c r="S904" s="32">
        <f t="shared" si="1365"/>
        <v>302.7</v>
      </c>
      <c r="T904" s="32"/>
      <c r="U904" s="32">
        <f t="shared" si="1366"/>
        <v>302.7</v>
      </c>
      <c r="V904" s="32"/>
      <c r="W904" s="32">
        <f t="shared" si="1367"/>
        <v>302.7</v>
      </c>
      <c r="X904" s="34">
        <v>302.7</v>
      </c>
      <c r="Y904" s="32"/>
      <c r="Z904" s="32">
        <f t="shared" si="1368"/>
        <v>302.7</v>
      </c>
      <c r="AA904" s="32"/>
      <c r="AB904" s="32">
        <f t="shared" si="1369"/>
        <v>302.7</v>
      </c>
      <c r="AC904" s="32"/>
      <c r="AD904" s="32">
        <f t="shared" si="1370"/>
        <v>302.7</v>
      </c>
    </row>
    <row r="905" spans="1:30" ht="15.75" outlineLevel="7" x14ac:dyDescent="0.2">
      <c r="A905" s="41" t="s">
        <v>424</v>
      </c>
      <c r="B905" s="41" t="s">
        <v>400</v>
      </c>
      <c r="C905" s="41" t="s">
        <v>269</v>
      </c>
      <c r="D905" s="41" t="s">
        <v>14</v>
      </c>
      <c r="E905" s="42" t="s">
        <v>15</v>
      </c>
      <c r="F905" s="32">
        <v>0.3</v>
      </c>
      <c r="G905" s="32"/>
      <c r="H905" s="32">
        <f t="shared" si="1362"/>
        <v>0.3</v>
      </c>
      <c r="I905" s="32"/>
      <c r="J905" s="32"/>
      <c r="K905" s="32">
        <f t="shared" si="1363"/>
        <v>0.3</v>
      </c>
      <c r="L905" s="32"/>
      <c r="M905" s="32"/>
      <c r="N905" s="32">
        <f t="shared" si="1364"/>
        <v>0.3</v>
      </c>
      <c r="O905" s="32"/>
      <c r="P905" s="252">
        <f>SUM(N905:O905)</f>
        <v>0.3</v>
      </c>
      <c r="Q905" s="34">
        <v>0.3</v>
      </c>
      <c r="R905" s="32"/>
      <c r="S905" s="32">
        <f t="shared" si="1365"/>
        <v>0.3</v>
      </c>
      <c r="T905" s="32"/>
      <c r="U905" s="32">
        <f t="shared" si="1366"/>
        <v>0.3</v>
      </c>
      <c r="V905" s="32"/>
      <c r="W905" s="32">
        <f t="shared" si="1367"/>
        <v>0.3</v>
      </c>
      <c r="X905" s="34">
        <v>0.3</v>
      </c>
      <c r="Y905" s="32"/>
      <c r="Z905" s="32">
        <f t="shared" si="1368"/>
        <v>0.3</v>
      </c>
      <c r="AA905" s="32"/>
      <c r="AB905" s="32">
        <f t="shared" si="1369"/>
        <v>0.3</v>
      </c>
      <c r="AC905" s="32"/>
      <c r="AD905" s="32">
        <f t="shared" si="1370"/>
        <v>0.3</v>
      </c>
    </row>
    <row r="906" spans="1:30" ht="15.75" outlineLevel="5" x14ac:dyDescent="0.2">
      <c r="A906" s="22" t="s">
        <v>424</v>
      </c>
      <c r="B906" s="22" t="s">
        <v>400</v>
      </c>
      <c r="C906" s="22" t="s">
        <v>270</v>
      </c>
      <c r="D906" s="22"/>
      <c r="E906" s="40" t="s">
        <v>271</v>
      </c>
      <c r="F906" s="36">
        <f t="shared" ref="F906:AD906" si="1371">F907</f>
        <v>16003</v>
      </c>
      <c r="G906" s="36">
        <f t="shared" si="1371"/>
        <v>0</v>
      </c>
      <c r="H906" s="36">
        <f t="shared" si="1371"/>
        <v>16003</v>
      </c>
      <c r="I906" s="36">
        <f t="shared" si="1371"/>
        <v>0</v>
      </c>
      <c r="J906" s="36">
        <f t="shared" si="1371"/>
        <v>0</v>
      </c>
      <c r="K906" s="36">
        <f t="shared" si="1371"/>
        <v>16003</v>
      </c>
      <c r="L906" s="36">
        <f t="shared" si="1371"/>
        <v>0</v>
      </c>
      <c r="M906" s="36">
        <f t="shared" si="1371"/>
        <v>0</v>
      </c>
      <c r="N906" s="36">
        <f t="shared" si="1371"/>
        <v>16003</v>
      </c>
      <c r="O906" s="36">
        <f t="shared" si="1371"/>
        <v>3631.6064299999998</v>
      </c>
      <c r="P906" s="253">
        <f t="shared" si="1371"/>
        <v>19634.60643</v>
      </c>
      <c r="Q906" s="36">
        <f t="shared" si="1371"/>
        <v>16003</v>
      </c>
      <c r="R906" s="36">
        <f t="shared" si="1371"/>
        <v>0</v>
      </c>
      <c r="S906" s="36">
        <f t="shared" si="1371"/>
        <v>16003</v>
      </c>
      <c r="T906" s="36">
        <f t="shared" si="1371"/>
        <v>0</v>
      </c>
      <c r="U906" s="36">
        <f t="shared" si="1371"/>
        <v>16003</v>
      </c>
      <c r="V906" s="36">
        <f t="shared" si="1371"/>
        <v>0</v>
      </c>
      <c r="W906" s="36">
        <f t="shared" si="1371"/>
        <v>16003</v>
      </c>
      <c r="X906" s="36">
        <f t="shared" si="1371"/>
        <v>16003</v>
      </c>
      <c r="Y906" s="36">
        <f t="shared" si="1371"/>
        <v>0</v>
      </c>
      <c r="Z906" s="36">
        <f t="shared" si="1371"/>
        <v>16003</v>
      </c>
      <c r="AA906" s="36">
        <f t="shared" si="1371"/>
        <v>0</v>
      </c>
      <c r="AB906" s="36">
        <f t="shared" si="1371"/>
        <v>16003</v>
      </c>
      <c r="AC906" s="36">
        <f t="shared" si="1371"/>
        <v>0</v>
      </c>
      <c r="AD906" s="36">
        <f t="shared" si="1371"/>
        <v>16003</v>
      </c>
    </row>
    <row r="907" spans="1:30" s="93" customFormat="1" ht="15.75" outlineLevel="7" x14ac:dyDescent="0.2">
      <c r="A907" s="41" t="s">
        <v>424</v>
      </c>
      <c r="B907" s="41" t="s">
        <v>400</v>
      </c>
      <c r="C907" s="41" t="s">
        <v>270</v>
      </c>
      <c r="D907" s="41" t="s">
        <v>41</v>
      </c>
      <c r="E907" s="42" t="s">
        <v>42</v>
      </c>
      <c r="F907" s="32">
        <v>16003</v>
      </c>
      <c r="G907" s="32"/>
      <c r="H907" s="32">
        <f>SUM(F907:G907)</f>
        <v>16003</v>
      </c>
      <c r="I907" s="32"/>
      <c r="J907" s="32"/>
      <c r="K907" s="32">
        <f>SUM(H907:J907)</f>
        <v>16003</v>
      </c>
      <c r="L907" s="32"/>
      <c r="M907" s="32"/>
      <c r="N907" s="32">
        <f>SUM(K907:M907)</f>
        <v>16003</v>
      </c>
      <c r="O907" s="32">
        <v>3631.6064299999998</v>
      </c>
      <c r="P907" s="252">
        <f>SUM(N907:O907)</f>
        <v>19634.60643</v>
      </c>
      <c r="Q907" s="34">
        <v>16003</v>
      </c>
      <c r="R907" s="32"/>
      <c r="S907" s="32">
        <f>SUM(Q907:R907)</f>
        <v>16003</v>
      </c>
      <c r="T907" s="32"/>
      <c r="U907" s="32">
        <f>SUM(S907:T907)</f>
        <v>16003</v>
      </c>
      <c r="V907" s="32"/>
      <c r="W907" s="32">
        <f>SUM(U907:V907)</f>
        <v>16003</v>
      </c>
      <c r="X907" s="34">
        <v>16003</v>
      </c>
      <c r="Y907" s="32"/>
      <c r="Z907" s="32">
        <f>SUM(X907:Y907)</f>
        <v>16003</v>
      </c>
      <c r="AA907" s="32"/>
      <c r="AB907" s="32">
        <f>SUM(Z907:AA907)</f>
        <v>16003</v>
      </c>
      <c r="AC907" s="32"/>
      <c r="AD907" s="32">
        <f>SUM(AB907:AC907)</f>
        <v>16003</v>
      </c>
    </row>
    <row r="908" spans="1:30" ht="31.5" outlineLevel="2" x14ac:dyDescent="0.2">
      <c r="A908" s="22" t="s">
        <v>424</v>
      </c>
      <c r="B908" s="22" t="s">
        <v>400</v>
      </c>
      <c r="C908" s="22" t="s">
        <v>31</v>
      </c>
      <c r="D908" s="22"/>
      <c r="E908" s="40" t="s">
        <v>641</v>
      </c>
      <c r="F908" s="36">
        <f>F909</f>
        <v>1486</v>
      </c>
      <c r="G908" s="36">
        <f t="shared" ref="G908:P908" si="1372">G909</f>
        <v>0</v>
      </c>
      <c r="H908" s="36">
        <f t="shared" si="1372"/>
        <v>1486</v>
      </c>
      <c r="I908" s="36">
        <f t="shared" si="1372"/>
        <v>0</v>
      </c>
      <c r="J908" s="36">
        <f t="shared" si="1372"/>
        <v>0</v>
      </c>
      <c r="K908" s="36">
        <f t="shared" si="1372"/>
        <v>1486</v>
      </c>
      <c r="L908" s="36">
        <f t="shared" si="1372"/>
        <v>0</v>
      </c>
      <c r="M908" s="36">
        <f t="shared" si="1372"/>
        <v>0</v>
      </c>
      <c r="N908" s="36">
        <f t="shared" si="1372"/>
        <v>1486</v>
      </c>
      <c r="O908" s="36">
        <f t="shared" si="1372"/>
        <v>0</v>
      </c>
      <c r="P908" s="253">
        <f t="shared" si="1372"/>
        <v>1486</v>
      </c>
      <c r="Q908" s="36">
        <f>Q909</f>
        <v>1486</v>
      </c>
      <c r="R908" s="36">
        <f t="shared" ref="R908:W908" si="1373">R909</f>
        <v>0</v>
      </c>
      <c r="S908" s="36">
        <f t="shared" si="1373"/>
        <v>1486</v>
      </c>
      <c r="T908" s="36">
        <f t="shared" si="1373"/>
        <v>0</v>
      </c>
      <c r="U908" s="36">
        <f t="shared" si="1373"/>
        <v>1486</v>
      </c>
      <c r="V908" s="36">
        <f t="shared" si="1373"/>
        <v>0</v>
      </c>
      <c r="W908" s="36">
        <f t="shared" si="1373"/>
        <v>1486</v>
      </c>
      <c r="X908" s="36">
        <f>X909</f>
        <v>1486</v>
      </c>
      <c r="Y908" s="36">
        <f t="shared" ref="Y908:AD908" si="1374">Y909</f>
        <v>0</v>
      </c>
      <c r="Z908" s="36">
        <f t="shared" si="1374"/>
        <v>1486</v>
      </c>
      <c r="AA908" s="36">
        <f t="shared" si="1374"/>
        <v>0</v>
      </c>
      <c r="AB908" s="36">
        <f t="shared" si="1374"/>
        <v>1486</v>
      </c>
      <c r="AC908" s="36">
        <f t="shared" si="1374"/>
        <v>0</v>
      </c>
      <c r="AD908" s="36">
        <f t="shared" si="1374"/>
        <v>1486</v>
      </c>
    </row>
    <row r="909" spans="1:30" ht="15.75" outlineLevel="3" x14ac:dyDescent="0.2">
      <c r="A909" s="22" t="s">
        <v>424</v>
      </c>
      <c r="B909" s="22" t="s">
        <v>400</v>
      </c>
      <c r="C909" s="22" t="s">
        <v>32</v>
      </c>
      <c r="D909" s="22"/>
      <c r="E909" s="40" t="s">
        <v>642</v>
      </c>
      <c r="F909" s="36">
        <f>F910+F913+F916</f>
        <v>1486</v>
      </c>
      <c r="G909" s="36">
        <f t="shared" ref="G909:N909" si="1375">G910+G913+G916</f>
        <v>0</v>
      </c>
      <c r="H909" s="36">
        <f t="shared" si="1375"/>
        <v>1486</v>
      </c>
      <c r="I909" s="36">
        <f t="shared" si="1375"/>
        <v>0</v>
      </c>
      <c r="J909" s="36">
        <f t="shared" si="1375"/>
        <v>0</v>
      </c>
      <c r="K909" s="36">
        <f t="shared" si="1375"/>
        <v>1486</v>
      </c>
      <c r="L909" s="36">
        <f t="shared" si="1375"/>
        <v>0</v>
      </c>
      <c r="M909" s="36">
        <f t="shared" si="1375"/>
        <v>0</v>
      </c>
      <c r="N909" s="36">
        <f t="shared" si="1375"/>
        <v>1486</v>
      </c>
      <c r="O909" s="36">
        <f t="shared" ref="O909:P909" si="1376">O910+O913+O916</f>
        <v>0</v>
      </c>
      <c r="P909" s="253">
        <f t="shared" si="1376"/>
        <v>1486</v>
      </c>
      <c r="Q909" s="36">
        <f>Q910+Q913+Q916</f>
        <v>1486</v>
      </c>
      <c r="R909" s="36">
        <f t="shared" ref="R909:U909" si="1377">R910+R913+R916</f>
        <v>0</v>
      </c>
      <c r="S909" s="36">
        <f t="shared" si="1377"/>
        <v>1486</v>
      </c>
      <c r="T909" s="36">
        <f t="shared" si="1377"/>
        <v>0</v>
      </c>
      <c r="U909" s="36">
        <f t="shared" si="1377"/>
        <v>1486</v>
      </c>
      <c r="V909" s="36">
        <f t="shared" ref="V909:W909" si="1378">V910+V913+V916</f>
        <v>0</v>
      </c>
      <c r="W909" s="36">
        <f t="shared" si="1378"/>
        <v>1486</v>
      </c>
      <c r="X909" s="36">
        <f>X910+X913+X916</f>
        <v>1486</v>
      </c>
      <c r="Y909" s="36">
        <f t="shared" ref="Y909:AB909" si="1379">Y910+Y913+Y916</f>
        <v>0</v>
      </c>
      <c r="Z909" s="36">
        <f t="shared" si="1379"/>
        <v>1486</v>
      </c>
      <c r="AA909" s="36">
        <f t="shared" si="1379"/>
        <v>0</v>
      </c>
      <c r="AB909" s="36">
        <f t="shared" si="1379"/>
        <v>1486</v>
      </c>
      <c r="AC909" s="36">
        <f t="shared" ref="AC909:AD909" si="1380">AC910+AC913+AC916</f>
        <v>0</v>
      </c>
      <c r="AD909" s="36">
        <f t="shared" si="1380"/>
        <v>1486</v>
      </c>
    </row>
    <row r="910" spans="1:30" ht="15.75" outlineLevel="4" x14ac:dyDescent="0.2">
      <c r="A910" s="22" t="s">
        <v>424</v>
      </c>
      <c r="B910" s="22" t="s">
        <v>400</v>
      </c>
      <c r="C910" s="22" t="s">
        <v>78</v>
      </c>
      <c r="D910" s="22"/>
      <c r="E910" s="40" t="s">
        <v>79</v>
      </c>
      <c r="F910" s="36">
        <f t="shared" ref="F910:AC911" si="1381">F911</f>
        <v>1360</v>
      </c>
      <c r="G910" s="36">
        <f t="shared" si="1381"/>
        <v>0</v>
      </c>
      <c r="H910" s="36">
        <f t="shared" si="1381"/>
        <v>1360</v>
      </c>
      <c r="I910" s="36">
        <f t="shared" si="1381"/>
        <v>0</v>
      </c>
      <c r="J910" s="36">
        <f t="shared" si="1381"/>
        <v>0</v>
      </c>
      <c r="K910" s="36">
        <f t="shared" si="1381"/>
        <v>1360</v>
      </c>
      <c r="L910" s="36">
        <f t="shared" si="1381"/>
        <v>0</v>
      </c>
      <c r="M910" s="36">
        <f t="shared" si="1381"/>
        <v>0</v>
      </c>
      <c r="N910" s="36">
        <f t="shared" si="1381"/>
        <v>1360</v>
      </c>
      <c r="O910" s="36">
        <f t="shared" si="1381"/>
        <v>0</v>
      </c>
      <c r="P910" s="253">
        <f t="shared" si="1381"/>
        <v>1360</v>
      </c>
      <c r="Q910" s="36">
        <f t="shared" si="1381"/>
        <v>1360</v>
      </c>
      <c r="R910" s="36">
        <f t="shared" si="1381"/>
        <v>0</v>
      </c>
      <c r="S910" s="36">
        <f t="shared" si="1381"/>
        <v>1360</v>
      </c>
      <c r="T910" s="36">
        <f t="shared" si="1381"/>
        <v>0</v>
      </c>
      <c r="U910" s="36">
        <f t="shared" si="1381"/>
        <v>1360</v>
      </c>
      <c r="V910" s="36">
        <f t="shared" si="1381"/>
        <v>0</v>
      </c>
      <c r="W910" s="36">
        <f t="shared" si="1381"/>
        <v>1360</v>
      </c>
      <c r="X910" s="36">
        <f t="shared" si="1381"/>
        <v>1360</v>
      </c>
      <c r="Y910" s="36">
        <f t="shared" si="1381"/>
        <v>0</v>
      </c>
      <c r="Z910" s="36">
        <f t="shared" si="1381"/>
        <v>1360</v>
      </c>
      <c r="AA910" s="36">
        <f t="shared" si="1381"/>
        <v>0</v>
      </c>
      <c r="AB910" s="36">
        <f t="shared" si="1381"/>
        <v>1360</v>
      </c>
      <c r="AC910" s="36">
        <f t="shared" si="1381"/>
        <v>0</v>
      </c>
      <c r="AD910" s="36">
        <f t="shared" ref="AC910:AD911" si="1382">AD911</f>
        <v>1360</v>
      </c>
    </row>
    <row r="911" spans="1:30" ht="15.75" outlineLevel="4" x14ac:dyDescent="0.2">
      <c r="A911" s="22" t="s">
        <v>424</v>
      </c>
      <c r="B911" s="22" t="s">
        <v>400</v>
      </c>
      <c r="C911" s="26" t="s">
        <v>80</v>
      </c>
      <c r="D911" s="26"/>
      <c r="E911" s="27" t="s">
        <v>81</v>
      </c>
      <c r="F911" s="36">
        <f t="shared" si="1381"/>
        <v>1360</v>
      </c>
      <c r="G911" s="36">
        <f t="shared" si="1381"/>
        <v>0</v>
      </c>
      <c r="H911" s="36">
        <f t="shared" si="1381"/>
        <v>1360</v>
      </c>
      <c r="I911" s="36">
        <f t="shared" si="1381"/>
        <v>0</v>
      </c>
      <c r="J911" s="36">
        <f t="shared" si="1381"/>
        <v>0</v>
      </c>
      <c r="K911" s="36">
        <f t="shared" si="1381"/>
        <v>1360</v>
      </c>
      <c r="L911" s="36">
        <f t="shared" si="1381"/>
        <v>0</v>
      </c>
      <c r="M911" s="36">
        <f t="shared" si="1381"/>
        <v>0</v>
      </c>
      <c r="N911" s="36">
        <f t="shared" si="1381"/>
        <v>1360</v>
      </c>
      <c r="O911" s="36">
        <f t="shared" si="1381"/>
        <v>0</v>
      </c>
      <c r="P911" s="253">
        <f t="shared" si="1381"/>
        <v>1360</v>
      </c>
      <c r="Q911" s="36">
        <f t="shared" si="1381"/>
        <v>1360</v>
      </c>
      <c r="R911" s="36">
        <f t="shared" si="1381"/>
        <v>0</v>
      </c>
      <c r="S911" s="36">
        <f t="shared" si="1381"/>
        <v>1360</v>
      </c>
      <c r="T911" s="36">
        <f t="shared" si="1381"/>
        <v>0</v>
      </c>
      <c r="U911" s="36">
        <f t="shared" si="1381"/>
        <v>1360</v>
      </c>
      <c r="V911" s="36">
        <f t="shared" si="1381"/>
        <v>0</v>
      </c>
      <c r="W911" s="36">
        <f t="shared" si="1381"/>
        <v>1360</v>
      </c>
      <c r="X911" s="36">
        <f t="shared" si="1381"/>
        <v>1360</v>
      </c>
      <c r="Y911" s="36">
        <f t="shared" si="1381"/>
        <v>0</v>
      </c>
      <c r="Z911" s="36">
        <f t="shared" si="1381"/>
        <v>1360</v>
      </c>
      <c r="AA911" s="36">
        <f t="shared" si="1381"/>
        <v>0</v>
      </c>
      <c r="AB911" s="36">
        <f t="shared" si="1381"/>
        <v>1360</v>
      </c>
      <c r="AC911" s="36">
        <f t="shared" si="1382"/>
        <v>0</v>
      </c>
      <c r="AD911" s="36">
        <f t="shared" si="1382"/>
        <v>1360</v>
      </c>
    </row>
    <row r="912" spans="1:30" ht="15.75" outlineLevel="4" x14ac:dyDescent="0.2">
      <c r="A912" s="41" t="s">
        <v>424</v>
      </c>
      <c r="B912" s="41" t="s">
        <v>400</v>
      </c>
      <c r="C912" s="30" t="s">
        <v>80</v>
      </c>
      <c r="D912" s="41" t="s">
        <v>6</v>
      </c>
      <c r="E912" s="42" t="s">
        <v>7</v>
      </c>
      <c r="F912" s="32">
        <v>1360</v>
      </c>
      <c r="G912" s="32"/>
      <c r="H912" s="32">
        <f>SUM(F912:G912)</f>
        <v>1360</v>
      </c>
      <c r="I912" s="32"/>
      <c r="J912" s="32"/>
      <c r="K912" s="32">
        <f>SUM(H912:J912)</f>
        <v>1360</v>
      </c>
      <c r="L912" s="32"/>
      <c r="M912" s="32"/>
      <c r="N912" s="32">
        <f>SUM(K912:M912)</f>
        <v>1360</v>
      </c>
      <c r="O912" s="32"/>
      <c r="P912" s="252">
        <f>SUM(N912:O912)</f>
        <v>1360</v>
      </c>
      <c r="Q912" s="34">
        <v>1360</v>
      </c>
      <c r="R912" s="32"/>
      <c r="S912" s="32">
        <f>SUM(Q912:R912)</f>
        <v>1360</v>
      </c>
      <c r="T912" s="32"/>
      <c r="U912" s="32">
        <f>SUM(S912:T912)</f>
        <v>1360</v>
      </c>
      <c r="V912" s="32"/>
      <c r="W912" s="32">
        <f>SUM(U912:V912)</f>
        <v>1360</v>
      </c>
      <c r="X912" s="34">
        <v>1360</v>
      </c>
      <c r="Y912" s="32"/>
      <c r="Z912" s="32">
        <f>SUM(X912:Y912)</f>
        <v>1360</v>
      </c>
      <c r="AA912" s="32"/>
      <c r="AB912" s="32">
        <f>SUM(Z912:AA912)</f>
        <v>1360</v>
      </c>
      <c r="AC912" s="32"/>
      <c r="AD912" s="32">
        <f>SUM(AB912:AC912)</f>
        <v>1360</v>
      </c>
    </row>
    <row r="913" spans="1:30" ht="31.5" outlineLevel="4" x14ac:dyDescent="0.2">
      <c r="A913" s="22" t="s">
        <v>424</v>
      </c>
      <c r="B913" s="22" t="s">
        <v>400</v>
      </c>
      <c r="C913" s="22" t="s">
        <v>237</v>
      </c>
      <c r="D913" s="22"/>
      <c r="E913" s="40" t="s">
        <v>238</v>
      </c>
      <c r="F913" s="36">
        <f t="shared" ref="F913:AC914" si="1383">F914</f>
        <v>72</v>
      </c>
      <c r="G913" s="36">
        <f t="shared" si="1383"/>
        <v>0</v>
      </c>
      <c r="H913" s="36">
        <f t="shared" si="1383"/>
        <v>72</v>
      </c>
      <c r="I913" s="36">
        <f t="shared" si="1383"/>
        <v>0</v>
      </c>
      <c r="J913" s="36">
        <f t="shared" si="1383"/>
        <v>0</v>
      </c>
      <c r="K913" s="36">
        <f t="shared" si="1383"/>
        <v>72</v>
      </c>
      <c r="L913" s="36">
        <f t="shared" si="1383"/>
        <v>0</v>
      </c>
      <c r="M913" s="36">
        <f t="shared" si="1383"/>
        <v>0</v>
      </c>
      <c r="N913" s="36">
        <f t="shared" si="1383"/>
        <v>72</v>
      </c>
      <c r="O913" s="36">
        <f t="shared" si="1383"/>
        <v>0</v>
      </c>
      <c r="P913" s="253">
        <f t="shared" si="1383"/>
        <v>72</v>
      </c>
      <c r="Q913" s="36">
        <f t="shared" si="1383"/>
        <v>72</v>
      </c>
      <c r="R913" s="36">
        <f t="shared" si="1383"/>
        <v>0</v>
      </c>
      <c r="S913" s="36">
        <f t="shared" si="1383"/>
        <v>72</v>
      </c>
      <c r="T913" s="36">
        <f t="shared" si="1383"/>
        <v>0</v>
      </c>
      <c r="U913" s="36">
        <f t="shared" si="1383"/>
        <v>72</v>
      </c>
      <c r="V913" s="36">
        <f t="shared" si="1383"/>
        <v>0</v>
      </c>
      <c r="W913" s="36">
        <f t="shared" si="1383"/>
        <v>72</v>
      </c>
      <c r="X913" s="36">
        <f t="shared" si="1383"/>
        <v>72</v>
      </c>
      <c r="Y913" s="36">
        <f t="shared" si="1383"/>
        <v>0</v>
      </c>
      <c r="Z913" s="36">
        <f t="shared" si="1383"/>
        <v>72</v>
      </c>
      <c r="AA913" s="36">
        <f t="shared" si="1383"/>
        <v>0</v>
      </c>
      <c r="AB913" s="36">
        <f t="shared" si="1383"/>
        <v>72</v>
      </c>
      <c r="AC913" s="36">
        <f t="shared" si="1383"/>
        <v>0</v>
      </c>
      <c r="AD913" s="36">
        <f t="shared" ref="AC913:AD914" si="1384">AD914</f>
        <v>72</v>
      </c>
    </row>
    <row r="914" spans="1:30" ht="31.5" outlineLevel="5" x14ac:dyDescent="0.2">
      <c r="A914" s="22" t="s">
        <v>424</v>
      </c>
      <c r="B914" s="22" t="s">
        <v>400</v>
      </c>
      <c r="C914" s="22" t="s">
        <v>239</v>
      </c>
      <c r="D914" s="22"/>
      <c r="E914" s="40" t="s">
        <v>240</v>
      </c>
      <c r="F914" s="36">
        <f t="shared" si="1383"/>
        <v>72</v>
      </c>
      <c r="G914" s="36">
        <f t="shared" si="1383"/>
        <v>0</v>
      </c>
      <c r="H914" s="36">
        <f t="shared" si="1383"/>
        <v>72</v>
      </c>
      <c r="I914" s="36">
        <f t="shared" si="1383"/>
        <v>0</v>
      </c>
      <c r="J914" s="36">
        <f t="shared" si="1383"/>
        <v>0</v>
      </c>
      <c r="K914" s="36">
        <f t="shared" si="1383"/>
        <v>72</v>
      </c>
      <c r="L914" s="36">
        <f t="shared" si="1383"/>
        <v>0</v>
      </c>
      <c r="M914" s="36">
        <f t="shared" si="1383"/>
        <v>0</v>
      </c>
      <c r="N914" s="36">
        <f t="shared" si="1383"/>
        <v>72</v>
      </c>
      <c r="O914" s="36">
        <f t="shared" si="1383"/>
        <v>0</v>
      </c>
      <c r="P914" s="253">
        <f t="shared" si="1383"/>
        <v>72</v>
      </c>
      <c r="Q914" s="36">
        <f t="shared" si="1383"/>
        <v>72</v>
      </c>
      <c r="R914" s="36">
        <f t="shared" si="1383"/>
        <v>0</v>
      </c>
      <c r="S914" s="36">
        <f t="shared" si="1383"/>
        <v>72</v>
      </c>
      <c r="T914" s="36">
        <f t="shared" si="1383"/>
        <v>0</v>
      </c>
      <c r="U914" s="36">
        <f t="shared" si="1383"/>
        <v>72</v>
      </c>
      <c r="V914" s="36">
        <f t="shared" si="1383"/>
        <v>0</v>
      </c>
      <c r="W914" s="36">
        <f t="shared" si="1383"/>
        <v>72</v>
      </c>
      <c r="X914" s="36">
        <f t="shared" si="1383"/>
        <v>72</v>
      </c>
      <c r="Y914" s="36">
        <f t="shared" si="1383"/>
        <v>0</v>
      </c>
      <c r="Z914" s="36">
        <f t="shared" si="1383"/>
        <v>72</v>
      </c>
      <c r="AA914" s="36">
        <f t="shared" si="1383"/>
        <v>0</v>
      </c>
      <c r="AB914" s="36">
        <f t="shared" si="1383"/>
        <v>72</v>
      </c>
      <c r="AC914" s="36">
        <f t="shared" si="1384"/>
        <v>0</v>
      </c>
      <c r="AD914" s="36">
        <f t="shared" si="1384"/>
        <v>72</v>
      </c>
    </row>
    <row r="915" spans="1:30" ht="15.75" outlineLevel="7" x14ac:dyDescent="0.2">
      <c r="A915" s="41" t="s">
        <v>424</v>
      </c>
      <c r="B915" s="41" t="s">
        <v>400</v>
      </c>
      <c r="C915" s="41" t="s">
        <v>239</v>
      </c>
      <c r="D915" s="41" t="s">
        <v>41</v>
      </c>
      <c r="E915" s="42" t="s">
        <v>42</v>
      </c>
      <c r="F915" s="32">
        <v>72</v>
      </c>
      <c r="G915" s="32"/>
      <c r="H915" s="32">
        <f>SUM(F915:G915)</f>
        <v>72</v>
      </c>
      <c r="I915" s="32"/>
      <c r="J915" s="32"/>
      <c r="K915" s="32">
        <f>SUM(H915:J915)</f>
        <v>72</v>
      </c>
      <c r="L915" s="32"/>
      <c r="M915" s="32"/>
      <c r="N915" s="32">
        <f>SUM(K915:M915)</f>
        <v>72</v>
      </c>
      <c r="O915" s="32"/>
      <c r="P915" s="252">
        <f>SUM(N915:O915)</f>
        <v>72</v>
      </c>
      <c r="Q915" s="34">
        <v>72</v>
      </c>
      <c r="R915" s="32"/>
      <c r="S915" s="32">
        <f>SUM(Q915:R915)</f>
        <v>72</v>
      </c>
      <c r="T915" s="32"/>
      <c r="U915" s="32">
        <f>SUM(S915:T915)</f>
        <v>72</v>
      </c>
      <c r="V915" s="32"/>
      <c r="W915" s="32">
        <f>SUM(U915:V915)</f>
        <v>72</v>
      </c>
      <c r="X915" s="34">
        <v>72</v>
      </c>
      <c r="Y915" s="32"/>
      <c r="Z915" s="32">
        <f>SUM(X915:Y915)</f>
        <v>72</v>
      </c>
      <c r="AA915" s="32"/>
      <c r="AB915" s="32">
        <f>SUM(Z915:AA915)</f>
        <v>72</v>
      </c>
      <c r="AC915" s="32"/>
      <c r="AD915" s="32">
        <f>SUM(AB915:AC915)</f>
        <v>72</v>
      </c>
    </row>
    <row r="916" spans="1:30" ht="15.75" outlineLevel="4" x14ac:dyDescent="0.2">
      <c r="A916" s="22" t="s">
        <v>424</v>
      </c>
      <c r="B916" s="22" t="s">
        <v>400</v>
      </c>
      <c r="C916" s="22" t="s">
        <v>272</v>
      </c>
      <c r="D916" s="22"/>
      <c r="E916" s="40" t="s">
        <v>273</v>
      </c>
      <c r="F916" s="36">
        <f t="shared" ref="F916:AC917" si="1385">F917</f>
        <v>54</v>
      </c>
      <c r="G916" s="36">
        <f t="shared" si="1385"/>
        <v>0</v>
      </c>
      <c r="H916" s="36">
        <f t="shared" si="1385"/>
        <v>54</v>
      </c>
      <c r="I916" s="36">
        <f t="shared" si="1385"/>
        <v>0</v>
      </c>
      <c r="J916" s="36">
        <f t="shared" si="1385"/>
        <v>0</v>
      </c>
      <c r="K916" s="36">
        <f t="shared" si="1385"/>
        <v>54</v>
      </c>
      <c r="L916" s="36">
        <f t="shared" si="1385"/>
        <v>0</v>
      </c>
      <c r="M916" s="36">
        <f t="shared" si="1385"/>
        <v>0</v>
      </c>
      <c r="N916" s="36">
        <f t="shared" si="1385"/>
        <v>54</v>
      </c>
      <c r="O916" s="36">
        <f t="shared" si="1385"/>
        <v>0</v>
      </c>
      <c r="P916" s="253">
        <f t="shared" si="1385"/>
        <v>54</v>
      </c>
      <c r="Q916" s="36">
        <f t="shared" si="1385"/>
        <v>54</v>
      </c>
      <c r="R916" s="36">
        <f t="shared" si="1385"/>
        <v>0</v>
      </c>
      <c r="S916" s="36">
        <f t="shared" si="1385"/>
        <v>54</v>
      </c>
      <c r="T916" s="36">
        <f t="shared" si="1385"/>
        <v>0</v>
      </c>
      <c r="U916" s="36">
        <f t="shared" si="1385"/>
        <v>54</v>
      </c>
      <c r="V916" s="36">
        <f t="shared" si="1385"/>
        <v>0</v>
      </c>
      <c r="W916" s="36">
        <f t="shared" si="1385"/>
        <v>54</v>
      </c>
      <c r="X916" s="36">
        <f t="shared" si="1385"/>
        <v>54</v>
      </c>
      <c r="Y916" s="36">
        <f t="shared" si="1385"/>
        <v>0</v>
      </c>
      <c r="Z916" s="36">
        <f t="shared" si="1385"/>
        <v>54</v>
      </c>
      <c r="AA916" s="36">
        <f t="shared" si="1385"/>
        <v>0</v>
      </c>
      <c r="AB916" s="36">
        <f t="shared" si="1385"/>
        <v>54</v>
      </c>
      <c r="AC916" s="36">
        <f t="shared" si="1385"/>
        <v>0</v>
      </c>
      <c r="AD916" s="36">
        <f t="shared" ref="AC916:AD917" si="1386">AD917</f>
        <v>54</v>
      </c>
    </row>
    <row r="917" spans="1:30" ht="15.75" outlineLevel="5" x14ac:dyDescent="0.2">
      <c r="A917" s="22" t="s">
        <v>424</v>
      </c>
      <c r="B917" s="22" t="s">
        <v>400</v>
      </c>
      <c r="C917" s="22" t="s">
        <v>274</v>
      </c>
      <c r="D917" s="22"/>
      <c r="E917" s="40" t="s">
        <v>275</v>
      </c>
      <c r="F917" s="36">
        <f t="shared" si="1385"/>
        <v>54</v>
      </c>
      <c r="G917" s="36">
        <f t="shared" si="1385"/>
        <v>0</v>
      </c>
      <c r="H917" s="36">
        <f t="shared" si="1385"/>
        <v>54</v>
      </c>
      <c r="I917" s="36">
        <f t="shared" si="1385"/>
        <v>0</v>
      </c>
      <c r="J917" s="36">
        <f t="shared" si="1385"/>
        <v>0</v>
      </c>
      <c r="K917" s="36">
        <f t="shared" si="1385"/>
        <v>54</v>
      </c>
      <c r="L917" s="36">
        <f t="shared" si="1385"/>
        <v>0</v>
      </c>
      <c r="M917" s="36">
        <f t="shared" si="1385"/>
        <v>0</v>
      </c>
      <c r="N917" s="36">
        <f t="shared" si="1385"/>
        <v>54</v>
      </c>
      <c r="O917" s="36">
        <f t="shared" si="1385"/>
        <v>0</v>
      </c>
      <c r="P917" s="253">
        <f t="shared" si="1385"/>
        <v>54</v>
      </c>
      <c r="Q917" s="36">
        <f t="shared" si="1385"/>
        <v>54</v>
      </c>
      <c r="R917" s="36">
        <f t="shared" si="1385"/>
        <v>0</v>
      </c>
      <c r="S917" s="36">
        <f t="shared" si="1385"/>
        <v>54</v>
      </c>
      <c r="T917" s="36">
        <f t="shared" si="1385"/>
        <v>0</v>
      </c>
      <c r="U917" s="36">
        <f t="shared" si="1385"/>
        <v>54</v>
      </c>
      <c r="V917" s="36">
        <f t="shared" si="1385"/>
        <v>0</v>
      </c>
      <c r="W917" s="36">
        <f t="shared" si="1385"/>
        <v>54</v>
      </c>
      <c r="X917" s="36">
        <f t="shared" si="1385"/>
        <v>54</v>
      </c>
      <c r="Y917" s="36">
        <f t="shared" si="1385"/>
        <v>0</v>
      </c>
      <c r="Z917" s="36">
        <f t="shared" si="1385"/>
        <v>54</v>
      </c>
      <c r="AA917" s="36">
        <f t="shared" si="1385"/>
        <v>0</v>
      </c>
      <c r="AB917" s="36">
        <f t="shared" si="1385"/>
        <v>54</v>
      </c>
      <c r="AC917" s="36">
        <f t="shared" si="1386"/>
        <v>0</v>
      </c>
      <c r="AD917" s="36">
        <f t="shared" si="1386"/>
        <v>54</v>
      </c>
    </row>
    <row r="918" spans="1:30" ht="15.75" outlineLevel="7" x14ac:dyDescent="0.2">
      <c r="A918" s="41" t="s">
        <v>424</v>
      </c>
      <c r="B918" s="41" t="s">
        <v>400</v>
      </c>
      <c r="C918" s="41" t="s">
        <v>274</v>
      </c>
      <c r="D918" s="41" t="s">
        <v>41</v>
      </c>
      <c r="E918" s="42" t="s">
        <v>42</v>
      </c>
      <c r="F918" s="32">
        <v>54</v>
      </c>
      <c r="G918" s="32"/>
      <c r="H918" s="32">
        <f>SUM(F918:G918)</f>
        <v>54</v>
      </c>
      <c r="I918" s="32"/>
      <c r="J918" s="32"/>
      <c r="K918" s="32">
        <f>SUM(H918:J918)</f>
        <v>54</v>
      </c>
      <c r="L918" s="32"/>
      <c r="M918" s="32"/>
      <c r="N918" s="32">
        <f>SUM(K918:M918)</f>
        <v>54</v>
      </c>
      <c r="O918" s="32"/>
      <c r="P918" s="252">
        <f>SUM(N918:O918)</f>
        <v>54</v>
      </c>
      <c r="Q918" s="34">
        <v>54</v>
      </c>
      <c r="R918" s="32"/>
      <c r="S918" s="32">
        <f>SUM(Q918:R918)</f>
        <v>54</v>
      </c>
      <c r="T918" s="32"/>
      <c r="U918" s="32">
        <f>SUM(S918:T918)</f>
        <v>54</v>
      </c>
      <c r="V918" s="32"/>
      <c r="W918" s="32">
        <f>SUM(U918:V918)</f>
        <v>54</v>
      </c>
      <c r="X918" s="34">
        <v>54</v>
      </c>
      <c r="Y918" s="32"/>
      <c r="Z918" s="32">
        <f>SUM(X918:Y918)</f>
        <v>54</v>
      </c>
      <c r="AA918" s="32"/>
      <c r="AB918" s="32">
        <f>SUM(Z918:AA918)</f>
        <v>54</v>
      </c>
      <c r="AC918" s="32"/>
      <c r="AD918" s="32">
        <f>SUM(AB918:AC918)</f>
        <v>54</v>
      </c>
    </row>
    <row r="919" spans="1:30" ht="15.75" outlineLevel="7" x14ac:dyDescent="0.2">
      <c r="A919" s="41"/>
      <c r="B919" s="41"/>
      <c r="C919" s="41"/>
      <c r="D919" s="41"/>
      <c r="E919" s="4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25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</row>
    <row r="920" spans="1:30" ht="15.75" x14ac:dyDescent="0.2">
      <c r="A920" s="22" t="s">
        <v>428</v>
      </c>
      <c r="B920" s="22"/>
      <c r="C920" s="22"/>
      <c r="D920" s="22"/>
      <c r="E920" s="40" t="s">
        <v>707</v>
      </c>
      <c r="F920" s="36">
        <f>F921+F928+F946+F953</f>
        <v>166183.5</v>
      </c>
      <c r="G920" s="36">
        <f t="shared" ref="G920:N920" si="1387">G921+G928+G946+G953</f>
        <v>0</v>
      </c>
      <c r="H920" s="36">
        <f t="shared" si="1387"/>
        <v>166183.5</v>
      </c>
      <c r="I920" s="36">
        <f t="shared" si="1387"/>
        <v>5603</v>
      </c>
      <c r="J920" s="36">
        <f t="shared" si="1387"/>
        <v>3708.4186499999996</v>
      </c>
      <c r="K920" s="36">
        <f t="shared" si="1387"/>
        <v>175494.91864999998</v>
      </c>
      <c r="L920" s="36">
        <f t="shared" si="1387"/>
        <v>56.720240000000004</v>
      </c>
      <c r="M920" s="36">
        <f t="shared" si="1387"/>
        <v>6311.5132599999997</v>
      </c>
      <c r="N920" s="36">
        <f t="shared" si="1387"/>
        <v>181863.15214999998</v>
      </c>
      <c r="O920" s="36">
        <f t="shared" ref="O920:P920" si="1388">O921+O928+O946+O953</f>
        <v>13374.435309999999</v>
      </c>
      <c r="P920" s="253">
        <f t="shared" si="1388"/>
        <v>195237.58746000001</v>
      </c>
      <c r="Q920" s="36">
        <f>Q921+Q928+Q946+Q953</f>
        <v>164241.69999999998</v>
      </c>
      <c r="R920" s="36">
        <f t="shared" ref="R920:U920" si="1389">R921+R928+R946+R953</f>
        <v>0</v>
      </c>
      <c r="S920" s="36">
        <f t="shared" si="1389"/>
        <v>164241.69999999998</v>
      </c>
      <c r="T920" s="36">
        <f t="shared" si="1389"/>
        <v>0</v>
      </c>
      <c r="U920" s="36">
        <f t="shared" si="1389"/>
        <v>164241.69999999998</v>
      </c>
      <c r="V920" s="36">
        <f t="shared" ref="V920:W920" si="1390">V921+V928+V946+V953</f>
        <v>0</v>
      </c>
      <c r="W920" s="36">
        <f t="shared" si="1390"/>
        <v>164241.69999999998</v>
      </c>
      <c r="X920" s="36">
        <f>X921+X928+X946+X953</f>
        <v>164241.69999999998</v>
      </c>
      <c r="Y920" s="36">
        <f t="shared" ref="Y920:AB920" si="1391">Y921+Y928+Y946+Y953</f>
        <v>0</v>
      </c>
      <c r="Z920" s="36">
        <f t="shared" si="1391"/>
        <v>164241.69999999998</v>
      </c>
      <c r="AA920" s="36">
        <f t="shared" si="1391"/>
        <v>0</v>
      </c>
      <c r="AB920" s="36">
        <f t="shared" si="1391"/>
        <v>164241.69999999998</v>
      </c>
      <c r="AC920" s="36">
        <f t="shared" ref="AC920:AD920" si="1392">AC921+AC928+AC946+AC953</f>
        <v>0</v>
      </c>
      <c r="AD920" s="36">
        <f t="shared" si="1392"/>
        <v>164241.69999999998</v>
      </c>
    </row>
    <row r="921" spans="1:30" ht="15.75" x14ac:dyDescent="0.2">
      <c r="A921" s="22" t="s">
        <v>428</v>
      </c>
      <c r="B921" s="22" t="s">
        <v>341</v>
      </c>
      <c r="C921" s="22"/>
      <c r="D921" s="22"/>
      <c r="E921" s="85" t="s">
        <v>342</v>
      </c>
      <c r="F921" s="36">
        <f t="shared" ref="F921:AC926" si="1393">F922</f>
        <v>23.9</v>
      </c>
      <c r="G921" s="36">
        <f t="shared" si="1393"/>
        <v>0</v>
      </c>
      <c r="H921" s="36">
        <f t="shared" si="1393"/>
        <v>23.9</v>
      </c>
      <c r="I921" s="36">
        <f t="shared" si="1393"/>
        <v>0</v>
      </c>
      <c r="J921" s="36">
        <f t="shared" si="1393"/>
        <v>0</v>
      </c>
      <c r="K921" s="36">
        <f t="shared" si="1393"/>
        <v>23.9</v>
      </c>
      <c r="L921" s="36">
        <f t="shared" si="1393"/>
        <v>0</v>
      </c>
      <c r="M921" s="36">
        <f t="shared" si="1393"/>
        <v>0</v>
      </c>
      <c r="N921" s="36">
        <f t="shared" si="1393"/>
        <v>23.9</v>
      </c>
      <c r="O921" s="36">
        <f t="shared" si="1393"/>
        <v>0</v>
      </c>
      <c r="P921" s="253">
        <f t="shared" si="1393"/>
        <v>23.9</v>
      </c>
      <c r="Q921" s="36">
        <f t="shared" si="1393"/>
        <v>23.9</v>
      </c>
      <c r="R921" s="36">
        <f t="shared" si="1393"/>
        <v>0</v>
      </c>
      <c r="S921" s="36">
        <f t="shared" si="1393"/>
        <v>23.9</v>
      </c>
      <c r="T921" s="36">
        <f t="shared" si="1393"/>
        <v>0</v>
      </c>
      <c r="U921" s="36">
        <f t="shared" si="1393"/>
        <v>23.9</v>
      </c>
      <c r="V921" s="36">
        <f t="shared" si="1393"/>
        <v>0</v>
      </c>
      <c r="W921" s="36">
        <f t="shared" si="1393"/>
        <v>23.9</v>
      </c>
      <c r="X921" s="36">
        <f t="shared" si="1393"/>
        <v>23.9</v>
      </c>
      <c r="Y921" s="36">
        <f t="shared" si="1393"/>
        <v>0</v>
      </c>
      <c r="Z921" s="36">
        <f t="shared" si="1393"/>
        <v>23.9</v>
      </c>
      <c r="AA921" s="36">
        <f t="shared" si="1393"/>
        <v>0</v>
      </c>
      <c r="AB921" s="36">
        <f t="shared" si="1393"/>
        <v>23.9</v>
      </c>
      <c r="AC921" s="36">
        <f t="shared" si="1393"/>
        <v>0</v>
      </c>
      <c r="AD921" s="36">
        <f t="shared" ref="AC921:AD926" si="1394">AD922</f>
        <v>23.9</v>
      </c>
    </row>
    <row r="922" spans="1:30" ht="15.75" outlineLevel="1" x14ac:dyDescent="0.2">
      <c r="A922" s="22" t="s">
        <v>428</v>
      </c>
      <c r="B922" s="22" t="s">
        <v>345</v>
      </c>
      <c r="C922" s="22"/>
      <c r="D922" s="22"/>
      <c r="E922" s="40" t="s">
        <v>346</v>
      </c>
      <c r="F922" s="36">
        <f t="shared" si="1393"/>
        <v>23.9</v>
      </c>
      <c r="G922" s="36">
        <f t="shared" si="1393"/>
        <v>0</v>
      </c>
      <c r="H922" s="36">
        <f t="shared" si="1393"/>
        <v>23.9</v>
      </c>
      <c r="I922" s="36">
        <f t="shared" si="1393"/>
        <v>0</v>
      </c>
      <c r="J922" s="36">
        <f t="shared" si="1393"/>
        <v>0</v>
      </c>
      <c r="K922" s="36">
        <f t="shared" si="1393"/>
        <v>23.9</v>
      </c>
      <c r="L922" s="36">
        <f t="shared" si="1393"/>
        <v>0</v>
      </c>
      <c r="M922" s="36">
        <f t="shared" si="1393"/>
        <v>0</v>
      </c>
      <c r="N922" s="36">
        <f t="shared" si="1393"/>
        <v>23.9</v>
      </c>
      <c r="O922" s="36">
        <f t="shared" si="1393"/>
        <v>0</v>
      </c>
      <c r="P922" s="253">
        <f t="shared" si="1393"/>
        <v>23.9</v>
      </c>
      <c r="Q922" s="36">
        <f t="shared" si="1393"/>
        <v>23.9</v>
      </c>
      <c r="R922" s="36">
        <f t="shared" si="1393"/>
        <v>0</v>
      </c>
      <c r="S922" s="36">
        <f t="shared" si="1393"/>
        <v>23.9</v>
      </c>
      <c r="T922" s="36">
        <f t="shared" si="1393"/>
        <v>0</v>
      </c>
      <c r="U922" s="36">
        <f t="shared" si="1393"/>
        <v>23.9</v>
      </c>
      <c r="V922" s="36">
        <f t="shared" si="1393"/>
        <v>0</v>
      </c>
      <c r="W922" s="36">
        <f t="shared" si="1393"/>
        <v>23.9</v>
      </c>
      <c r="X922" s="36">
        <f t="shared" si="1393"/>
        <v>23.9</v>
      </c>
      <c r="Y922" s="36">
        <f t="shared" si="1393"/>
        <v>0</v>
      </c>
      <c r="Z922" s="36">
        <f t="shared" si="1393"/>
        <v>23.9</v>
      </c>
      <c r="AA922" s="36">
        <f t="shared" si="1393"/>
        <v>0</v>
      </c>
      <c r="AB922" s="36">
        <f t="shared" si="1393"/>
        <v>23.9</v>
      </c>
      <c r="AC922" s="36">
        <f t="shared" si="1394"/>
        <v>0</v>
      </c>
      <c r="AD922" s="36">
        <f t="shared" si="1394"/>
        <v>23.9</v>
      </c>
    </row>
    <row r="923" spans="1:30" ht="31.5" outlineLevel="2" x14ac:dyDescent="0.2">
      <c r="A923" s="22" t="s">
        <v>428</v>
      </c>
      <c r="B923" s="22" t="s">
        <v>345</v>
      </c>
      <c r="C923" s="22" t="s">
        <v>23</v>
      </c>
      <c r="D923" s="22"/>
      <c r="E923" s="40" t="s">
        <v>668</v>
      </c>
      <c r="F923" s="36">
        <f t="shared" si="1393"/>
        <v>23.9</v>
      </c>
      <c r="G923" s="36">
        <f t="shared" si="1393"/>
        <v>0</v>
      </c>
      <c r="H923" s="36">
        <f t="shared" si="1393"/>
        <v>23.9</v>
      </c>
      <c r="I923" s="36">
        <f t="shared" si="1393"/>
        <v>0</v>
      </c>
      <c r="J923" s="36">
        <f t="shared" si="1393"/>
        <v>0</v>
      </c>
      <c r="K923" s="36">
        <f t="shared" si="1393"/>
        <v>23.9</v>
      </c>
      <c r="L923" s="36">
        <f t="shared" si="1393"/>
        <v>0</v>
      </c>
      <c r="M923" s="36">
        <f t="shared" si="1393"/>
        <v>0</v>
      </c>
      <c r="N923" s="36">
        <f t="shared" si="1393"/>
        <v>23.9</v>
      </c>
      <c r="O923" s="36">
        <f t="shared" si="1393"/>
        <v>0</v>
      </c>
      <c r="P923" s="253">
        <f t="shared" si="1393"/>
        <v>23.9</v>
      </c>
      <c r="Q923" s="36">
        <f t="shared" si="1393"/>
        <v>23.9</v>
      </c>
      <c r="R923" s="36">
        <f t="shared" si="1393"/>
        <v>0</v>
      </c>
      <c r="S923" s="36">
        <f t="shared" si="1393"/>
        <v>23.9</v>
      </c>
      <c r="T923" s="36">
        <f t="shared" si="1393"/>
        <v>0</v>
      </c>
      <c r="U923" s="36">
        <f t="shared" si="1393"/>
        <v>23.9</v>
      </c>
      <c r="V923" s="36">
        <f t="shared" si="1393"/>
        <v>0</v>
      </c>
      <c r="W923" s="36">
        <f t="shared" si="1393"/>
        <v>23.9</v>
      </c>
      <c r="X923" s="36">
        <f t="shared" si="1393"/>
        <v>23.9</v>
      </c>
      <c r="Y923" s="36">
        <f t="shared" si="1393"/>
        <v>0</v>
      </c>
      <c r="Z923" s="36">
        <f t="shared" si="1393"/>
        <v>23.9</v>
      </c>
      <c r="AA923" s="36">
        <f t="shared" si="1393"/>
        <v>0</v>
      </c>
      <c r="AB923" s="36">
        <f t="shared" si="1393"/>
        <v>23.9</v>
      </c>
      <c r="AC923" s="36">
        <f t="shared" si="1394"/>
        <v>0</v>
      </c>
      <c r="AD923" s="36">
        <f t="shared" si="1394"/>
        <v>23.9</v>
      </c>
    </row>
    <row r="924" spans="1:30" ht="15.75" outlineLevel="3" x14ac:dyDescent="0.2">
      <c r="A924" s="22" t="s">
        <v>428</v>
      </c>
      <c r="B924" s="22" t="s">
        <v>345</v>
      </c>
      <c r="C924" s="22" t="s">
        <v>45</v>
      </c>
      <c r="D924" s="22"/>
      <c r="E924" s="40" t="s">
        <v>678</v>
      </c>
      <c r="F924" s="36">
        <f t="shared" si="1393"/>
        <v>23.9</v>
      </c>
      <c r="G924" s="36">
        <f t="shared" si="1393"/>
        <v>0</v>
      </c>
      <c r="H924" s="36">
        <f t="shared" si="1393"/>
        <v>23.9</v>
      </c>
      <c r="I924" s="36">
        <f t="shared" si="1393"/>
        <v>0</v>
      </c>
      <c r="J924" s="36">
        <f t="shared" si="1393"/>
        <v>0</v>
      </c>
      <c r="K924" s="36">
        <f t="shared" si="1393"/>
        <v>23.9</v>
      </c>
      <c r="L924" s="36">
        <f t="shared" si="1393"/>
        <v>0</v>
      </c>
      <c r="M924" s="36">
        <f t="shared" si="1393"/>
        <v>0</v>
      </c>
      <c r="N924" s="36">
        <f t="shared" si="1393"/>
        <v>23.9</v>
      </c>
      <c r="O924" s="36">
        <f t="shared" si="1393"/>
        <v>0</v>
      </c>
      <c r="P924" s="253">
        <f t="shared" si="1393"/>
        <v>23.9</v>
      </c>
      <c r="Q924" s="36">
        <f t="shared" si="1393"/>
        <v>23.9</v>
      </c>
      <c r="R924" s="36">
        <f t="shared" si="1393"/>
        <v>0</v>
      </c>
      <c r="S924" s="36">
        <f t="shared" si="1393"/>
        <v>23.9</v>
      </c>
      <c r="T924" s="36">
        <f t="shared" si="1393"/>
        <v>0</v>
      </c>
      <c r="U924" s="36">
        <f t="shared" si="1393"/>
        <v>23.9</v>
      </c>
      <c r="V924" s="36">
        <f t="shared" si="1393"/>
        <v>0</v>
      </c>
      <c r="W924" s="36">
        <f t="shared" si="1393"/>
        <v>23.9</v>
      </c>
      <c r="X924" s="36">
        <f t="shared" si="1393"/>
        <v>23.9</v>
      </c>
      <c r="Y924" s="36">
        <f t="shared" si="1393"/>
        <v>0</v>
      </c>
      <c r="Z924" s="36">
        <f t="shared" si="1393"/>
        <v>23.9</v>
      </c>
      <c r="AA924" s="36">
        <f t="shared" si="1393"/>
        <v>0</v>
      </c>
      <c r="AB924" s="36">
        <f t="shared" si="1393"/>
        <v>23.9</v>
      </c>
      <c r="AC924" s="36">
        <f t="shared" si="1394"/>
        <v>0</v>
      </c>
      <c r="AD924" s="36">
        <f t="shared" si="1394"/>
        <v>23.9</v>
      </c>
    </row>
    <row r="925" spans="1:30" ht="31.5" outlineLevel="4" x14ac:dyDescent="0.2">
      <c r="A925" s="22" t="s">
        <v>428</v>
      </c>
      <c r="B925" s="22" t="s">
        <v>345</v>
      </c>
      <c r="C925" s="22" t="s">
        <v>46</v>
      </c>
      <c r="D925" s="22"/>
      <c r="E925" s="40" t="s">
        <v>679</v>
      </c>
      <c r="F925" s="36">
        <f t="shared" si="1393"/>
        <v>23.9</v>
      </c>
      <c r="G925" s="36">
        <f t="shared" si="1393"/>
        <v>0</v>
      </c>
      <c r="H925" s="36">
        <f t="shared" si="1393"/>
        <v>23.9</v>
      </c>
      <c r="I925" s="36">
        <f t="shared" si="1393"/>
        <v>0</v>
      </c>
      <c r="J925" s="36">
        <f t="shared" si="1393"/>
        <v>0</v>
      </c>
      <c r="K925" s="36">
        <f t="shared" si="1393"/>
        <v>23.9</v>
      </c>
      <c r="L925" s="36">
        <f t="shared" si="1393"/>
        <v>0</v>
      </c>
      <c r="M925" s="36">
        <f t="shared" si="1393"/>
        <v>0</v>
      </c>
      <c r="N925" s="36">
        <f t="shared" si="1393"/>
        <v>23.9</v>
      </c>
      <c r="O925" s="36">
        <f t="shared" si="1393"/>
        <v>0</v>
      </c>
      <c r="P925" s="253">
        <f t="shared" si="1393"/>
        <v>23.9</v>
      </c>
      <c r="Q925" s="36">
        <f t="shared" si="1393"/>
        <v>23.9</v>
      </c>
      <c r="R925" s="36">
        <f t="shared" si="1393"/>
        <v>0</v>
      </c>
      <c r="S925" s="36">
        <f t="shared" si="1393"/>
        <v>23.9</v>
      </c>
      <c r="T925" s="36">
        <f t="shared" si="1393"/>
        <v>0</v>
      </c>
      <c r="U925" s="36">
        <f t="shared" si="1393"/>
        <v>23.9</v>
      </c>
      <c r="V925" s="36">
        <f t="shared" si="1393"/>
        <v>0</v>
      </c>
      <c r="W925" s="36">
        <f t="shared" si="1393"/>
        <v>23.9</v>
      </c>
      <c r="X925" s="36">
        <f t="shared" si="1393"/>
        <v>23.9</v>
      </c>
      <c r="Y925" s="36">
        <f t="shared" si="1393"/>
        <v>0</v>
      </c>
      <c r="Z925" s="36">
        <f t="shared" si="1393"/>
        <v>23.9</v>
      </c>
      <c r="AA925" s="36">
        <f t="shared" si="1393"/>
        <v>0</v>
      </c>
      <c r="AB925" s="36">
        <f t="shared" si="1393"/>
        <v>23.9</v>
      </c>
      <c r="AC925" s="36">
        <f t="shared" si="1394"/>
        <v>0</v>
      </c>
      <c r="AD925" s="36">
        <f t="shared" si="1394"/>
        <v>23.9</v>
      </c>
    </row>
    <row r="926" spans="1:30" ht="15.75" outlineLevel="5" x14ac:dyDescent="0.2">
      <c r="A926" s="22" t="s">
        <v>428</v>
      </c>
      <c r="B926" s="22" t="s">
        <v>345</v>
      </c>
      <c r="C926" s="22" t="s">
        <v>47</v>
      </c>
      <c r="D926" s="22"/>
      <c r="E926" s="40" t="s">
        <v>48</v>
      </c>
      <c r="F926" s="36">
        <f>F927</f>
        <v>23.9</v>
      </c>
      <c r="G926" s="36">
        <f t="shared" si="1393"/>
        <v>0</v>
      </c>
      <c r="H926" s="36">
        <f t="shared" si="1393"/>
        <v>23.9</v>
      </c>
      <c r="I926" s="36">
        <f t="shared" si="1393"/>
        <v>0</v>
      </c>
      <c r="J926" s="36">
        <f t="shared" si="1393"/>
        <v>0</v>
      </c>
      <c r="K926" s="36">
        <f t="shared" si="1393"/>
        <v>23.9</v>
      </c>
      <c r="L926" s="36">
        <f t="shared" si="1393"/>
        <v>0</v>
      </c>
      <c r="M926" s="36">
        <f t="shared" si="1393"/>
        <v>0</v>
      </c>
      <c r="N926" s="36">
        <f t="shared" si="1393"/>
        <v>23.9</v>
      </c>
      <c r="O926" s="36">
        <f t="shared" si="1393"/>
        <v>0</v>
      </c>
      <c r="P926" s="253">
        <f t="shared" si="1393"/>
        <v>23.9</v>
      </c>
      <c r="Q926" s="36">
        <f>Q927</f>
        <v>23.9</v>
      </c>
      <c r="R926" s="36">
        <f t="shared" si="1393"/>
        <v>0</v>
      </c>
      <c r="S926" s="36">
        <f t="shared" si="1393"/>
        <v>23.9</v>
      </c>
      <c r="T926" s="36">
        <f t="shared" si="1393"/>
        <v>0</v>
      </c>
      <c r="U926" s="36">
        <f t="shared" si="1393"/>
        <v>23.9</v>
      </c>
      <c r="V926" s="36">
        <f t="shared" si="1393"/>
        <v>0</v>
      </c>
      <c r="W926" s="36">
        <f t="shared" si="1393"/>
        <v>23.9</v>
      </c>
      <c r="X926" s="36">
        <f>X927</f>
        <v>23.9</v>
      </c>
      <c r="Y926" s="36">
        <f t="shared" si="1393"/>
        <v>0</v>
      </c>
      <c r="Z926" s="36">
        <f t="shared" si="1393"/>
        <v>23.9</v>
      </c>
      <c r="AA926" s="36">
        <f t="shared" si="1393"/>
        <v>0</v>
      </c>
      <c r="AB926" s="36">
        <f t="shared" si="1393"/>
        <v>23.9</v>
      </c>
      <c r="AC926" s="36">
        <f t="shared" si="1394"/>
        <v>0</v>
      </c>
      <c r="AD926" s="36">
        <f t="shared" si="1394"/>
        <v>23.9</v>
      </c>
    </row>
    <row r="927" spans="1:30" ht="15.75" outlineLevel="7" x14ac:dyDescent="0.2">
      <c r="A927" s="41" t="s">
        <v>428</v>
      </c>
      <c r="B927" s="41" t="s">
        <v>345</v>
      </c>
      <c r="C927" s="41" t="s">
        <v>47</v>
      </c>
      <c r="D927" s="41" t="s">
        <v>6</v>
      </c>
      <c r="E927" s="42" t="s">
        <v>7</v>
      </c>
      <c r="F927" s="32">
        <v>23.9</v>
      </c>
      <c r="G927" s="32"/>
      <c r="H927" s="32">
        <f>SUM(F927:G927)</f>
        <v>23.9</v>
      </c>
      <c r="I927" s="32"/>
      <c r="J927" s="32"/>
      <c r="K927" s="32">
        <f>SUM(H927:J927)</f>
        <v>23.9</v>
      </c>
      <c r="L927" s="32"/>
      <c r="M927" s="32"/>
      <c r="N927" s="32">
        <f>SUM(K927:M927)</f>
        <v>23.9</v>
      </c>
      <c r="O927" s="32"/>
      <c r="P927" s="252">
        <f>SUM(N927:O927)</f>
        <v>23.9</v>
      </c>
      <c r="Q927" s="34">
        <v>23.9</v>
      </c>
      <c r="R927" s="32"/>
      <c r="S927" s="32">
        <f>SUM(Q927:R927)</f>
        <v>23.9</v>
      </c>
      <c r="T927" s="32"/>
      <c r="U927" s="32">
        <f>SUM(S927:T927)</f>
        <v>23.9</v>
      </c>
      <c r="V927" s="32"/>
      <c r="W927" s="32">
        <f>SUM(U927:V927)</f>
        <v>23.9</v>
      </c>
      <c r="X927" s="34">
        <v>23.9</v>
      </c>
      <c r="Y927" s="32"/>
      <c r="Z927" s="32">
        <f>SUM(X927:Y927)</f>
        <v>23.9</v>
      </c>
      <c r="AA927" s="32"/>
      <c r="AB927" s="32">
        <f>SUM(Z927:AA927)</f>
        <v>23.9</v>
      </c>
      <c r="AC927" s="32"/>
      <c r="AD927" s="32">
        <f>SUM(AB927:AC927)</f>
        <v>23.9</v>
      </c>
    </row>
    <row r="928" spans="1:30" ht="15.75" outlineLevel="7" x14ac:dyDescent="0.2">
      <c r="A928" s="22" t="s">
        <v>428</v>
      </c>
      <c r="B928" s="22" t="s">
        <v>347</v>
      </c>
      <c r="C928" s="41"/>
      <c r="D928" s="41"/>
      <c r="E928" s="85" t="s">
        <v>348</v>
      </c>
      <c r="F928" s="36">
        <f t="shared" ref="F928:AB928" si="1395">F929+F940</f>
        <v>1109</v>
      </c>
      <c r="G928" s="36">
        <f t="shared" si="1395"/>
        <v>0</v>
      </c>
      <c r="H928" s="36">
        <f t="shared" si="1395"/>
        <v>1109</v>
      </c>
      <c r="I928" s="36">
        <f t="shared" si="1395"/>
        <v>0</v>
      </c>
      <c r="J928" s="36">
        <f t="shared" si="1395"/>
        <v>0</v>
      </c>
      <c r="K928" s="36">
        <f t="shared" si="1395"/>
        <v>1109</v>
      </c>
      <c r="L928" s="36">
        <f t="shared" si="1395"/>
        <v>0</v>
      </c>
      <c r="M928" s="36">
        <f t="shared" si="1395"/>
        <v>0</v>
      </c>
      <c r="N928" s="36">
        <f t="shared" si="1395"/>
        <v>1109</v>
      </c>
      <c r="O928" s="36">
        <f t="shared" ref="O928:P928" si="1396">O929+O940</f>
        <v>0</v>
      </c>
      <c r="P928" s="253">
        <f t="shared" si="1396"/>
        <v>1109</v>
      </c>
      <c r="Q928" s="36">
        <f t="shared" si="1395"/>
        <v>1109</v>
      </c>
      <c r="R928" s="36">
        <f t="shared" si="1395"/>
        <v>0</v>
      </c>
      <c r="S928" s="36">
        <f t="shared" si="1395"/>
        <v>1109</v>
      </c>
      <c r="T928" s="36">
        <f t="shared" si="1395"/>
        <v>0</v>
      </c>
      <c r="U928" s="36">
        <f t="shared" si="1395"/>
        <v>1109</v>
      </c>
      <c r="V928" s="36">
        <f t="shared" ref="V928:W928" si="1397">V929+V940</f>
        <v>0</v>
      </c>
      <c r="W928" s="36">
        <f t="shared" si="1397"/>
        <v>1109</v>
      </c>
      <c r="X928" s="36">
        <f t="shared" si="1395"/>
        <v>1109</v>
      </c>
      <c r="Y928" s="36">
        <f t="shared" si="1395"/>
        <v>0</v>
      </c>
      <c r="Z928" s="36">
        <f t="shared" si="1395"/>
        <v>1109</v>
      </c>
      <c r="AA928" s="36">
        <f t="shared" si="1395"/>
        <v>0</v>
      </c>
      <c r="AB928" s="36">
        <f t="shared" si="1395"/>
        <v>1109</v>
      </c>
      <c r="AC928" s="36">
        <f t="shared" ref="AC928:AD928" si="1398">AC929+AC940</f>
        <v>0</v>
      </c>
      <c r="AD928" s="36">
        <f t="shared" si="1398"/>
        <v>1109</v>
      </c>
    </row>
    <row r="929" spans="1:30" ht="15.75" outlineLevel="1" x14ac:dyDescent="0.2">
      <c r="A929" s="22" t="s">
        <v>428</v>
      </c>
      <c r="B929" s="22" t="s">
        <v>349</v>
      </c>
      <c r="C929" s="22"/>
      <c r="D929" s="22"/>
      <c r="E929" s="40" t="s">
        <v>350</v>
      </c>
      <c r="F929" s="36">
        <f t="shared" ref="F929:AB929" si="1399">F930+F935</f>
        <v>109</v>
      </c>
      <c r="G929" s="36">
        <f t="shared" si="1399"/>
        <v>0</v>
      </c>
      <c r="H929" s="36">
        <f t="shared" si="1399"/>
        <v>109</v>
      </c>
      <c r="I929" s="36">
        <f t="shared" si="1399"/>
        <v>0</v>
      </c>
      <c r="J929" s="36">
        <f t="shared" si="1399"/>
        <v>0</v>
      </c>
      <c r="K929" s="36">
        <f t="shared" si="1399"/>
        <v>109</v>
      </c>
      <c r="L929" s="36">
        <f t="shared" si="1399"/>
        <v>0</v>
      </c>
      <c r="M929" s="36">
        <f t="shared" si="1399"/>
        <v>0</v>
      </c>
      <c r="N929" s="36">
        <f t="shared" si="1399"/>
        <v>109</v>
      </c>
      <c r="O929" s="36">
        <f t="shared" ref="O929:P929" si="1400">O930+O935</f>
        <v>0</v>
      </c>
      <c r="P929" s="253">
        <f t="shared" si="1400"/>
        <v>109</v>
      </c>
      <c r="Q929" s="36">
        <f t="shared" si="1399"/>
        <v>109</v>
      </c>
      <c r="R929" s="36">
        <f t="shared" si="1399"/>
        <v>0</v>
      </c>
      <c r="S929" s="36">
        <f t="shared" si="1399"/>
        <v>109</v>
      </c>
      <c r="T929" s="36">
        <f t="shared" si="1399"/>
        <v>0</v>
      </c>
      <c r="U929" s="36">
        <f t="shared" si="1399"/>
        <v>109</v>
      </c>
      <c r="V929" s="36">
        <f t="shared" ref="V929:W929" si="1401">V930+V935</f>
        <v>0</v>
      </c>
      <c r="W929" s="36">
        <f t="shared" si="1401"/>
        <v>109</v>
      </c>
      <c r="X929" s="36">
        <f t="shared" si="1399"/>
        <v>109</v>
      </c>
      <c r="Y929" s="36">
        <f t="shared" si="1399"/>
        <v>0</v>
      </c>
      <c r="Z929" s="36">
        <f t="shared" si="1399"/>
        <v>109</v>
      </c>
      <c r="AA929" s="36">
        <f t="shared" si="1399"/>
        <v>0</v>
      </c>
      <c r="AB929" s="36">
        <f t="shared" si="1399"/>
        <v>109</v>
      </c>
      <c r="AC929" s="36">
        <f t="shared" ref="AC929:AD929" si="1402">AC930+AC935</f>
        <v>0</v>
      </c>
      <c r="AD929" s="36">
        <f t="shared" si="1402"/>
        <v>109</v>
      </c>
    </row>
    <row r="930" spans="1:30" ht="15.75" outlineLevel="1" x14ac:dyDescent="0.2">
      <c r="A930" s="22" t="s">
        <v>428</v>
      </c>
      <c r="B930" s="22" t="s">
        <v>349</v>
      </c>
      <c r="C930" s="22" t="s">
        <v>188</v>
      </c>
      <c r="D930" s="22"/>
      <c r="E930" s="40" t="s">
        <v>665</v>
      </c>
      <c r="F930" s="36">
        <f t="shared" ref="F930:AC933" si="1403">F931</f>
        <v>91</v>
      </c>
      <c r="G930" s="36">
        <f t="shared" si="1403"/>
        <v>0</v>
      </c>
      <c r="H930" s="36">
        <f t="shared" si="1403"/>
        <v>91</v>
      </c>
      <c r="I930" s="36">
        <f t="shared" si="1403"/>
        <v>0</v>
      </c>
      <c r="J930" s="36">
        <f t="shared" si="1403"/>
        <v>0</v>
      </c>
      <c r="K930" s="36">
        <f t="shared" si="1403"/>
        <v>91</v>
      </c>
      <c r="L930" s="36">
        <f t="shared" si="1403"/>
        <v>0</v>
      </c>
      <c r="M930" s="36">
        <f t="shared" si="1403"/>
        <v>0</v>
      </c>
      <c r="N930" s="36">
        <f t="shared" si="1403"/>
        <v>91</v>
      </c>
      <c r="O930" s="36">
        <f t="shared" si="1403"/>
        <v>0</v>
      </c>
      <c r="P930" s="253">
        <f t="shared" si="1403"/>
        <v>91</v>
      </c>
      <c r="Q930" s="36">
        <f t="shared" si="1403"/>
        <v>91</v>
      </c>
      <c r="R930" s="36">
        <f t="shared" si="1403"/>
        <v>0</v>
      </c>
      <c r="S930" s="36">
        <f t="shared" si="1403"/>
        <v>91</v>
      </c>
      <c r="T930" s="36">
        <f t="shared" si="1403"/>
        <v>0</v>
      </c>
      <c r="U930" s="36">
        <f t="shared" si="1403"/>
        <v>91</v>
      </c>
      <c r="V930" s="36">
        <f t="shared" si="1403"/>
        <v>0</v>
      </c>
      <c r="W930" s="36">
        <f t="shared" si="1403"/>
        <v>91</v>
      </c>
      <c r="X930" s="36">
        <f t="shared" si="1403"/>
        <v>91</v>
      </c>
      <c r="Y930" s="36">
        <f t="shared" si="1403"/>
        <v>0</v>
      </c>
      <c r="Z930" s="36">
        <f t="shared" si="1403"/>
        <v>91</v>
      </c>
      <c r="AA930" s="36">
        <f t="shared" si="1403"/>
        <v>0</v>
      </c>
      <c r="AB930" s="36">
        <f t="shared" si="1403"/>
        <v>91</v>
      </c>
      <c r="AC930" s="36">
        <f t="shared" si="1403"/>
        <v>0</v>
      </c>
      <c r="AD930" s="36">
        <f t="shared" ref="AC930:AD933" si="1404">AD931</f>
        <v>91</v>
      </c>
    </row>
    <row r="931" spans="1:30" ht="31.5" outlineLevel="1" x14ac:dyDescent="0.2">
      <c r="A931" s="22" t="s">
        <v>428</v>
      </c>
      <c r="B931" s="22" t="s">
        <v>349</v>
      </c>
      <c r="C931" s="22" t="s">
        <v>280</v>
      </c>
      <c r="D931" s="22"/>
      <c r="E931" s="40" t="s">
        <v>666</v>
      </c>
      <c r="F931" s="36">
        <f t="shared" si="1403"/>
        <v>91</v>
      </c>
      <c r="G931" s="36">
        <f t="shared" si="1403"/>
        <v>0</v>
      </c>
      <c r="H931" s="36">
        <f t="shared" si="1403"/>
        <v>91</v>
      </c>
      <c r="I931" s="36">
        <f t="shared" si="1403"/>
        <v>0</v>
      </c>
      <c r="J931" s="36">
        <f t="shared" si="1403"/>
        <v>0</v>
      </c>
      <c r="K931" s="36">
        <f t="shared" si="1403"/>
        <v>91</v>
      </c>
      <c r="L931" s="36">
        <f t="shared" si="1403"/>
        <v>0</v>
      </c>
      <c r="M931" s="36">
        <f t="shared" si="1403"/>
        <v>0</v>
      </c>
      <c r="N931" s="36">
        <f t="shared" si="1403"/>
        <v>91</v>
      </c>
      <c r="O931" s="36">
        <f t="shared" si="1403"/>
        <v>0</v>
      </c>
      <c r="P931" s="253">
        <f t="shared" si="1403"/>
        <v>91</v>
      </c>
      <c r="Q931" s="36">
        <f t="shared" si="1403"/>
        <v>91</v>
      </c>
      <c r="R931" s="36">
        <f t="shared" si="1403"/>
        <v>0</v>
      </c>
      <c r="S931" s="36">
        <f t="shared" si="1403"/>
        <v>91</v>
      </c>
      <c r="T931" s="36">
        <f t="shared" si="1403"/>
        <v>0</v>
      </c>
      <c r="U931" s="36">
        <f t="shared" si="1403"/>
        <v>91</v>
      </c>
      <c r="V931" s="36">
        <f t="shared" si="1403"/>
        <v>0</v>
      </c>
      <c r="W931" s="36">
        <f t="shared" si="1403"/>
        <v>91</v>
      </c>
      <c r="X931" s="36">
        <f t="shared" si="1403"/>
        <v>91</v>
      </c>
      <c r="Y931" s="36">
        <f t="shared" si="1403"/>
        <v>0</v>
      </c>
      <c r="Z931" s="36">
        <f t="shared" si="1403"/>
        <v>91</v>
      </c>
      <c r="AA931" s="36">
        <f t="shared" si="1403"/>
        <v>0</v>
      </c>
      <c r="AB931" s="36">
        <f t="shared" si="1403"/>
        <v>91</v>
      </c>
      <c r="AC931" s="36">
        <f t="shared" si="1404"/>
        <v>0</v>
      </c>
      <c r="AD931" s="36">
        <f t="shared" si="1404"/>
        <v>91</v>
      </c>
    </row>
    <row r="932" spans="1:30" ht="31.5" outlineLevel="1" x14ac:dyDescent="0.2">
      <c r="A932" s="22" t="s">
        <v>428</v>
      </c>
      <c r="B932" s="22" t="s">
        <v>349</v>
      </c>
      <c r="C932" s="22" t="s">
        <v>281</v>
      </c>
      <c r="D932" s="22"/>
      <c r="E932" s="40" t="s">
        <v>26</v>
      </c>
      <c r="F932" s="36">
        <f t="shared" si="1403"/>
        <v>91</v>
      </c>
      <c r="G932" s="36">
        <f t="shared" si="1403"/>
        <v>0</v>
      </c>
      <c r="H932" s="36">
        <f t="shared" si="1403"/>
        <v>91</v>
      </c>
      <c r="I932" s="36">
        <f t="shared" si="1403"/>
        <v>0</v>
      </c>
      <c r="J932" s="36">
        <f t="shared" si="1403"/>
        <v>0</v>
      </c>
      <c r="K932" s="36">
        <f t="shared" si="1403"/>
        <v>91</v>
      </c>
      <c r="L932" s="36">
        <f t="shared" si="1403"/>
        <v>0</v>
      </c>
      <c r="M932" s="36">
        <f t="shared" si="1403"/>
        <v>0</v>
      </c>
      <c r="N932" s="36">
        <f t="shared" si="1403"/>
        <v>91</v>
      </c>
      <c r="O932" s="36">
        <f t="shared" si="1403"/>
        <v>0</v>
      </c>
      <c r="P932" s="253">
        <f t="shared" si="1403"/>
        <v>91</v>
      </c>
      <c r="Q932" s="36">
        <f t="shared" si="1403"/>
        <v>91</v>
      </c>
      <c r="R932" s="36">
        <f t="shared" si="1403"/>
        <v>0</v>
      </c>
      <c r="S932" s="36">
        <f t="shared" si="1403"/>
        <v>91</v>
      </c>
      <c r="T932" s="36">
        <f t="shared" si="1403"/>
        <v>0</v>
      </c>
      <c r="U932" s="36">
        <f t="shared" si="1403"/>
        <v>91</v>
      </c>
      <c r="V932" s="36">
        <f t="shared" si="1403"/>
        <v>0</v>
      </c>
      <c r="W932" s="36">
        <f t="shared" si="1403"/>
        <v>91</v>
      </c>
      <c r="X932" s="36">
        <f t="shared" si="1403"/>
        <v>91</v>
      </c>
      <c r="Y932" s="36">
        <f t="shared" si="1403"/>
        <v>0</v>
      </c>
      <c r="Z932" s="36">
        <f t="shared" si="1403"/>
        <v>91</v>
      </c>
      <c r="AA932" s="36">
        <f t="shared" si="1403"/>
        <v>0</v>
      </c>
      <c r="AB932" s="36">
        <f t="shared" si="1403"/>
        <v>91</v>
      </c>
      <c r="AC932" s="36">
        <f t="shared" si="1404"/>
        <v>0</v>
      </c>
      <c r="AD932" s="36">
        <f t="shared" si="1404"/>
        <v>91</v>
      </c>
    </row>
    <row r="933" spans="1:30" ht="31.5" outlineLevel="1" x14ac:dyDescent="0.2">
      <c r="A933" s="22" t="s">
        <v>428</v>
      </c>
      <c r="B933" s="22" t="s">
        <v>349</v>
      </c>
      <c r="C933" s="22" t="s">
        <v>282</v>
      </c>
      <c r="D933" s="22"/>
      <c r="E933" s="40" t="s">
        <v>576</v>
      </c>
      <c r="F933" s="36">
        <f t="shared" si="1403"/>
        <v>91</v>
      </c>
      <c r="G933" s="36">
        <f t="shared" si="1403"/>
        <v>0</v>
      </c>
      <c r="H933" s="36">
        <f t="shared" si="1403"/>
        <v>91</v>
      </c>
      <c r="I933" s="36">
        <f t="shared" si="1403"/>
        <v>0</v>
      </c>
      <c r="J933" s="36">
        <f t="shared" si="1403"/>
        <v>0</v>
      </c>
      <c r="K933" s="36">
        <f t="shared" si="1403"/>
        <v>91</v>
      </c>
      <c r="L933" s="36">
        <f t="shared" si="1403"/>
        <v>0</v>
      </c>
      <c r="M933" s="36">
        <f t="shared" si="1403"/>
        <v>0</v>
      </c>
      <c r="N933" s="36">
        <f t="shared" si="1403"/>
        <v>91</v>
      </c>
      <c r="O933" s="36">
        <f t="shared" si="1403"/>
        <v>0</v>
      </c>
      <c r="P933" s="253">
        <f t="shared" si="1403"/>
        <v>91</v>
      </c>
      <c r="Q933" s="36">
        <f t="shared" si="1403"/>
        <v>91</v>
      </c>
      <c r="R933" s="36">
        <f t="shared" si="1403"/>
        <v>0</v>
      </c>
      <c r="S933" s="36">
        <f t="shared" si="1403"/>
        <v>91</v>
      </c>
      <c r="T933" s="36">
        <f t="shared" si="1403"/>
        <v>0</v>
      </c>
      <c r="U933" s="36">
        <f t="shared" si="1403"/>
        <v>91</v>
      </c>
      <c r="V933" s="36">
        <f t="shared" si="1403"/>
        <v>0</v>
      </c>
      <c r="W933" s="36">
        <f t="shared" si="1403"/>
        <v>91</v>
      </c>
      <c r="X933" s="36">
        <f t="shared" si="1403"/>
        <v>91</v>
      </c>
      <c r="Y933" s="36">
        <f t="shared" si="1403"/>
        <v>0</v>
      </c>
      <c r="Z933" s="36">
        <f t="shared" si="1403"/>
        <v>91</v>
      </c>
      <c r="AA933" s="36">
        <f t="shared" si="1403"/>
        <v>0</v>
      </c>
      <c r="AB933" s="36">
        <f t="shared" si="1403"/>
        <v>91</v>
      </c>
      <c r="AC933" s="36">
        <f t="shared" si="1404"/>
        <v>0</v>
      </c>
      <c r="AD933" s="36">
        <f t="shared" si="1404"/>
        <v>91</v>
      </c>
    </row>
    <row r="934" spans="1:30" ht="15.75" outlineLevel="1" x14ac:dyDescent="0.2">
      <c r="A934" s="41" t="s">
        <v>428</v>
      </c>
      <c r="B934" s="41" t="s">
        <v>349</v>
      </c>
      <c r="C934" s="41" t="s">
        <v>282</v>
      </c>
      <c r="D934" s="41" t="s">
        <v>41</v>
      </c>
      <c r="E934" s="42" t="s">
        <v>42</v>
      </c>
      <c r="F934" s="32">
        <v>91</v>
      </c>
      <c r="G934" s="32"/>
      <c r="H934" s="32">
        <f>SUM(F934:G934)</f>
        <v>91</v>
      </c>
      <c r="I934" s="32"/>
      <c r="J934" s="32"/>
      <c r="K934" s="32">
        <f>SUM(H934:J934)</f>
        <v>91</v>
      </c>
      <c r="L934" s="32"/>
      <c r="M934" s="32"/>
      <c r="N934" s="32">
        <f>SUM(K934:M934)</f>
        <v>91</v>
      </c>
      <c r="O934" s="32"/>
      <c r="P934" s="252">
        <f>SUM(N934:O934)</f>
        <v>91</v>
      </c>
      <c r="Q934" s="34">
        <v>91</v>
      </c>
      <c r="R934" s="32"/>
      <c r="S934" s="32">
        <f>SUM(Q934:R934)</f>
        <v>91</v>
      </c>
      <c r="T934" s="32"/>
      <c r="U934" s="32">
        <f>SUM(S934:T934)</f>
        <v>91</v>
      </c>
      <c r="V934" s="32"/>
      <c r="W934" s="32">
        <f>SUM(U934:V934)</f>
        <v>91</v>
      </c>
      <c r="X934" s="34">
        <v>91</v>
      </c>
      <c r="Y934" s="32"/>
      <c r="Z934" s="32">
        <f>SUM(X934:Y934)</f>
        <v>91</v>
      </c>
      <c r="AA934" s="32"/>
      <c r="AB934" s="32">
        <f>SUM(Z934:AA934)</f>
        <v>91</v>
      </c>
      <c r="AC934" s="32"/>
      <c r="AD934" s="32">
        <f>SUM(AB934:AC934)</f>
        <v>91</v>
      </c>
    </row>
    <row r="935" spans="1:30" ht="31.5" outlineLevel="2" x14ac:dyDescent="0.2">
      <c r="A935" s="22" t="s">
        <v>428</v>
      </c>
      <c r="B935" s="22" t="s">
        <v>349</v>
      </c>
      <c r="C935" s="22" t="s">
        <v>23</v>
      </c>
      <c r="D935" s="22"/>
      <c r="E935" s="40" t="s">
        <v>668</v>
      </c>
      <c r="F935" s="36">
        <f t="shared" ref="F935:AC938" si="1405">F936</f>
        <v>18</v>
      </c>
      <c r="G935" s="36">
        <f t="shared" si="1405"/>
        <v>0</v>
      </c>
      <c r="H935" s="36">
        <f t="shared" si="1405"/>
        <v>18</v>
      </c>
      <c r="I935" s="36">
        <f t="shared" si="1405"/>
        <v>0</v>
      </c>
      <c r="J935" s="36">
        <f t="shared" si="1405"/>
        <v>0</v>
      </c>
      <c r="K935" s="36">
        <f t="shared" si="1405"/>
        <v>18</v>
      </c>
      <c r="L935" s="36">
        <f t="shared" si="1405"/>
        <v>0</v>
      </c>
      <c r="M935" s="36">
        <f t="shared" si="1405"/>
        <v>0</v>
      </c>
      <c r="N935" s="36">
        <f t="shared" si="1405"/>
        <v>18</v>
      </c>
      <c r="O935" s="36">
        <f t="shared" si="1405"/>
        <v>0</v>
      </c>
      <c r="P935" s="253">
        <f t="shared" si="1405"/>
        <v>18</v>
      </c>
      <c r="Q935" s="36">
        <f t="shared" si="1405"/>
        <v>18</v>
      </c>
      <c r="R935" s="36">
        <f t="shared" si="1405"/>
        <v>0</v>
      </c>
      <c r="S935" s="36">
        <f t="shared" si="1405"/>
        <v>18</v>
      </c>
      <c r="T935" s="36">
        <f t="shared" si="1405"/>
        <v>0</v>
      </c>
      <c r="U935" s="36">
        <f t="shared" si="1405"/>
        <v>18</v>
      </c>
      <c r="V935" s="36">
        <f t="shared" si="1405"/>
        <v>0</v>
      </c>
      <c r="W935" s="36">
        <f t="shared" si="1405"/>
        <v>18</v>
      </c>
      <c r="X935" s="36">
        <f t="shared" si="1405"/>
        <v>18</v>
      </c>
      <c r="Y935" s="36">
        <f t="shared" si="1405"/>
        <v>0</v>
      </c>
      <c r="Z935" s="36">
        <f t="shared" si="1405"/>
        <v>18</v>
      </c>
      <c r="AA935" s="36">
        <f t="shared" si="1405"/>
        <v>0</v>
      </c>
      <c r="AB935" s="36">
        <f t="shared" si="1405"/>
        <v>18</v>
      </c>
      <c r="AC935" s="36">
        <f t="shared" si="1405"/>
        <v>0</v>
      </c>
      <c r="AD935" s="36">
        <f t="shared" ref="AC935:AD938" si="1406">AD936</f>
        <v>18</v>
      </c>
    </row>
    <row r="936" spans="1:30" ht="15.75" outlineLevel="3" x14ac:dyDescent="0.2">
      <c r="A936" s="22" t="s">
        <v>428</v>
      </c>
      <c r="B936" s="22" t="s">
        <v>349</v>
      </c>
      <c r="C936" s="22" t="s">
        <v>45</v>
      </c>
      <c r="D936" s="22"/>
      <c r="E936" s="40" t="s">
        <v>678</v>
      </c>
      <c r="F936" s="36">
        <f t="shared" si="1405"/>
        <v>18</v>
      </c>
      <c r="G936" s="36">
        <f t="shared" si="1405"/>
        <v>0</v>
      </c>
      <c r="H936" s="36">
        <f t="shared" si="1405"/>
        <v>18</v>
      </c>
      <c r="I936" s="36">
        <f t="shared" si="1405"/>
        <v>0</v>
      </c>
      <c r="J936" s="36">
        <f t="shared" si="1405"/>
        <v>0</v>
      </c>
      <c r="K936" s="36">
        <f t="shared" si="1405"/>
        <v>18</v>
      </c>
      <c r="L936" s="36">
        <f t="shared" si="1405"/>
        <v>0</v>
      </c>
      <c r="M936" s="36">
        <f t="shared" si="1405"/>
        <v>0</v>
      </c>
      <c r="N936" s="36">
        <f t="shared" si="1405"/>
        <v>18</v>
      </c>
      <c r="O936" s="36">
        <f t="shared" si="1405"/>
        <v>0</v>
      </c>
      <c r="P936" s="253">
        <f t="shared" si="1405"/>
        <v>18</v>
      </c>
      <c r="Q936" s="36">
        <f t="shared" si="1405"/>
        <v>18</v>
      </c>
      <c r="R936" s="36">
        <f t="shared" si="1405"/>
        <v>0</v>
      </c>
      <c r="S936" s="36">
        <f t="shared" si="1405"/>
        <v>18</v>
      </c>
      <c r="T936" s="36">
        <f t="shared" si="1405"/>
        <v>0</v>
      </c>
      <c r="U936" s="36">
        <f t="shared" si="1405"/>
        <v>18</v>
      </c>
      <c r="V936" s="36">
        <f t="shared" si="1405"/>
        <v>0</v>
      </c>
      <c r="W936" s="36">
        <f t="shared" si="1405"/>
        <v>18</v>
      </c>
      <c r="X936" s="36">
        <f t="shared" si="1405"/>
        <v>18</v>
      </c>
      <c r="Y936" s="36">
        <f t="shared" si="1405"/>
        <v>0</v>
      </c>
      <c r="Z936" s="36">
        <f t="shared" si="1405"/>
        <v>18</v>
      </c>
      <c r="AA936" s="36">
        <f t="shared" si="1405"/>
        <v>0</v>
      </c>
      <c r="AB936" s="36">
        <f t="shared" si="1405"/>
        <v>18</v>
      </c>
      <c r="AC936" s="36">
        <f t="shared" si="1406"/>
        <v>0</v>
      </c>
      <c r="AD936" s="36">
        <f t="shared" si="1406"/>
        <v>18</v>
      </c>
    </row>
    <row r="937" spans="1:30" ht="31.5" outlineLevel="4" x14ac:dyDescent="0.2">
      <c r="A937" s="22" t="s">
        <v>428</v>
      </c>
      <c r="B937" s="22" t="s">
        <v>349</v>
      </c>
      <c r="C937" s="22" t="s">
        <v>46</v>
      </c>
      <c r="D937" s="22"/>
      <c r="E937" s="40" t="s">
        <v>679</v>
      </c>
      <c r="F937" s="36">
        <f t="shared" si="1405"/>
        <v>18</v>
      </c>
      <c r="G937" s="36">
        <f t="shared" si="1405"/>
        <v>0</v>
      </c>
      <c r="H937" s="36">
        <f t="shared" si="1405"/>
        <v>18</v>
      </c>
      <c r="I937" s="36">
        <f t="shared" si="1405"/>
        <v>0</v>
      </c>
      <c r="J937" s="36">
        <f t="shared" si="1405"/>
        <v>0</v>
      </c>
      <c r="K937" s="36">
        <f t="shared" si="1405"/>
        <v>18</v>
      </c>
      <c r="L937" s="36">
        <f t="shared" si="1405"/>
        <v>0</v>
      </c>
      <c r="M937" s="36">
        <f t="shared" si="1405"/>
        <v>0</v>
      </c>
      <c r="N937" s="36">
        <f t="shared" si="1405"/>
        <v>18</v>
      </c>
      <c r="O937" s="36">
        <f t="shared" si="1405"/>
        <v>0</v>
      </c>
      <c r="P937" s="253">
        <f t="shared" si="1405"/>
        <v>18</v>
      </c>
      <c r="Q937" s="36">
        <f t="shared" si="1405"/>
        <v>18</v>
      </c>
      <c r="R937" s="36">
        <f t="shared" si="1405"/>
        <v>0</v>
      </c>
      <c r="S937" s="36">
        <f t="shared" si="1405"/>
        <v>18</v>
      </c>
      <c r="T937" s="36">
        <f t="shared" si="1405"/>
        <v>0</v>
      </c>
      <c r="U937" s="36">
        <f t="shared" si="1405"/>
        <v>18</v>
      </c>
      <c r="V937" s="36">
        <f t="shared" si="1405"/>
        <v>0</v>
      </c>
      <c r="W937" s="36">
        <f t="shared" si="1405"/>
        <v>18</v>
      </c>
      <c r="X937" s="36">
        <f t="shared" si="1405"/>
        <v>18</v>
      </c>
      <c r="Y937" s="36">
        <f t="shared" si="1405"/>
        <v>0</v>
      </c>
      <c r="Z937" s="36">
        <f t="shared" si="1405"/>
        <v>18</v>
      </c>
      <c r="AA937" s="36">
        <f t="shared" si="1405"/>
        <v>0</v>
      </c>
      <c r="AB937" s="36">
        <f t="shared" si="1405"/>
        <v>18</v>
      </c>
      <c r="AC937" s="36">
        <f t="shared" si="1406"/>
        <v>0</v>
      </c>
      <c r="AD937" s="36">
        <f t="shared" si="1406"/>
        <v>18</v>
      </c>
    </row>
    <row r="938" spans="1:30" ht="15.75" outlineLevel="5" x14ac:dyDescent="0.2">
      <c r="A938" s="22" t="s">
        <v>428</v>
      </c>
      <c r="B938" s="22" t="s">
        <v>349</v>
      </c>
      <c r="C938" s="22" t="s">
        <v>47</v>
      </c>
      <c r="D938" s="22"/>
      <c r="E938" s="40" t="s">
        <v>48</v>
      </c>
      <c r="F938" s="36">
        <f t="shared" si="1405"/>
        <v>18</v>
      </c>
      <c r="G938" s="36">
        <f t="shared" si="1405"/>
        <v>0</v>
      </c>
      <c r="H938" s="36">
        <f t="shared" si="1405"/>
        <v>18</v>
      </c>
      <c r="I938" s="36">
        <f t="shared" si="1405"/>
        <v>0</v>
      </c>
      <c r="J938" s="36">
        <f t="shared" si="1405"/>
        <v>0</v>
      </c>
      <c r="K938" s="36">
        <f t="shared" si="1405"/>
        <v>18</v>
      </c>
      <c r="L938" s="36">
        <f t="shared" si="1405"/>
        <v>0</v>
      </c>
      <c r="M938" s="36">
        <f t="shared" si="1405"/>
        <v>0</v>
      </c>
      <c r="N938" s="36">
        <f t="shared" si="1405"/>
        <v>18</v>
      </c>
      <c r="O938" s="36">
        <f t="shared" si="1405"/>
        <v>0</v>
      </c>
      <c r="P938" s="253">
        <f t="shared" si="1405"/>
        <v>18</v>
      </c>
      <c r="Q938" s="36">
        <f t="shared" si="1405"/>
        <v>18</v>
      </c>
      <c r="R938" s="36">
        <f t="shared" si="1405"/>
        <v>0</v>
      </c>
      <c r="S938" s="36">
        <f t="shared" si="1405"/>
        <v>18</v>
      </c>
      <c r="T938" s="36">
        <f t="shared" si="1405"/>
        <v>0</v>
      </c>
      <c r="U938" s="36">
        <f t="shared" si="1405"/>
        <v>18</v>
      </c>
      <c r="V938" s="36">
        <f t="shared" si="1405"/>
        <v>0</v>
      </c>
      <c r="W938" s="36">
        <f t="shared" si="1405"/>
        <v>18</v>
      </c>
      <c r="X938" s="36">
        <f t="shared" si="1405"/>
        <v>18</v>
      </c>
      <c r="Y938" s="36">
        <f t="shared" si="1405"/>
        <v>0</v>
      </c>
      <c r="Z938" s="36">
        <f t="shared" si="1405"/>
        <v>18</v>
      </c>
      <c r="AA938" s="36">
        <f t="shared" si="1405"/>
        <v>0</v>
      </c>
      <c r="AB938" s="36">
        <f t="shared" si="1405"/>
        <v>18</v>
      </c>
      <c r="AC938" s="36">
        <f t="shared" si="1406"/>
        <v>0</v>
      </c>
      <c r="AD938" s="36">
        <f t="shared" si="1406"/>
        <v>18</v>
      </c>
    </row>
    <row r="939" spans="1:30" ht="15.75" outlineLevel="7" x14ac:dyDescent="0.2">
      <c r="A939" s="41" t="s">
        <v>428</v>
      </c>
      <c r="B939" s="41" t="s">
        <v>349</v>
      </c>
      <c r="C939" s="41" t="s">
        <v>47</v>
      </c>
      <c r="D939" s="41" t="s">
        <v>6</v>
      </c>
      <c r="E939" s="42" t="s">
        <v>7</v>
      </c>
      <c r="F939" s="32">
        <v>18</v>
      </c>
      <c r="G939" s="32"/>
      <c r="H939" s="32">
        <f>SUM(F939:G939)</f>
        <v>18</v>
      </c>
      <c r="I939" s="32"/>
      <c r="J939" s="32"/>
      <c r="K939" s="32">
        <f>SUM(H939:J939)</f>
        <v>18</v>
      </c>
      <c r="L939" s="32"/>
      <c r="M939" s="32"/>
      <c r="N939" s="32">
        <f>SUM(K939:M939)</f>
        <v>18</v>
      </c>
      <c r="O939" s="32"/>
      <c r="P939" s="252">
        <f>SUM(N939:O939)</f>
        <v>18</v>
      </c>
      <c r="Q939" s="34">
        <v>18</v>
      </c>
      <c r="R939" s="32"/>
      <c r="S939" s="32">
        <f>SUM(Q939:R939)</f>
        <v>18</v>
      </c>
      <c r="T939" s="32"/>
      <c r="U939" s="32">
        <f>SUM(S939:T939)</f>
        <v>18</v>
      </c>
      <c r="V939" s="32"/>
      <c r="W939" s="32">
        <f>SUM(U939:V939)</f>
        <v>18</v>
      </c>
      <c r="X939" s="34">
        <v>18</v>
      </c>
      <c r="Y939" s="32"/>
      <c r="Z939" s="32">
        <f>SUM(X939:Y939)</f>
        <v>18</v>
      </c>
      <c r="AA939" s="32"/>
      <c r="AB939" s="32">
        <f>SUM(Z939:AA939)</f>
        <v>18</v>
      </c>
      <c r="AC939" s="32"/>
      <c r="AD939" s="32">
        <f>SUM(AB939:AC939)</f>
        <v>18</v>
      </c>
    </row>
    <row r="940" spans="1:30" ht="15.75" outlineLevel="1" x14ac:dyDescent="0.2">
      <c r="A940" s="22" t="s">
        <v>428</v>
      </c>
      <c r="B940" s="22" t="s">
        <v>396</v>
      </c>
      <c r="C940" s="22"/>
      <c r="D940" s="22"/>
      <c r="E940" s="40" t="s">
        <v>397</v>
      </c>
      <c r="F940" s="36">
        <f t="shared" ref="F940:AC944" si="1407">F941</f>
        <v>1000</v>
      </c>
      <c r="G940" s="36">
        <f t="shared" si="1407"/>
        <v>0</v>
      </c>
      <c r="H940" s="36">
        <f t="shared" si="1407"/>
        <v>1000</v>
      </c>
      <c r="I940" s="36">
        <f t="shared" si="1407"/>
        <v>0</v>
      </c>
      <c r="J940" s="36">
        <f t="shared" si="1407"/>
        <v>0</v>
      </c>
      <c r="K940" s="36">
        <f t="shared" si="1407"/>
        <v>1000</v>
      </c>
      <c r="L940" s="36">
        <f t="shared" si="1407"/>
        <v>0</v>
      </c>
      <c r="M940" s="36">
        <f t="shared" si="1407"/>
        <v>0</v>
      </c>
      <c r="N940" s="36">
        <f t="shared" si="1407"/>
        <v>1000</v>
      </c>
      <c r="O940" s="36">
        <f t="shared" si="1407"/>
        <v>0</v>
      </c>
      <c r="P940" s="253">
        <f t="shared" si="1407"/>
        <v>1000</v>
      </c>
      <c r="Q940" s="36">
        <f t="shared" si="1407"/>
        <v>1000</v>
      </c>
      <c r="R940" s="36">
        <f t="shared" si="1407"/>
        <v>0</v>
      </c>
      <c r="S940" s="36">
        <f t="shared" si="1407"/>
        <v>1000</v>
      </c>
      <c r="T940" s="36">
        <f t="shared" si="1407"/>
        <v>0</v>
      </c>
      <c r="U940" s="36">
        <f t="shared" si="1407"/>
        <v>1000</v>
      </c>
      <c r="V940" s="36">
        <f t="shared" si="1407"/>
        <v>0</v>
      </c>
      <c r="W940" s="36">
        <f t="shared" si="1407"/>
        <v>1000</v>
      </c>
      <c r="X940" s="36">
        <f t="shared" si="1407"/>
        <v>1000</v>
      </c>
      <c r="Y940" s="36">
        <f t="shared" si="1407"/>
        <v>0</v>
      </c>
      <c r="Z940" s="36">
        <f t="shared" si="1407"/>
        <v>1000</v>
      </c>
      <c r="AA940" s="36">
        <f t="shared" si="1407"/>
        <v>0</v>
      </c>
      <c r="AB940" s="36">
        <f t="shared" si="1407"/>
        <v>1000</v>
      </c>
      <c r="AC940" s="36">
        <f t="shared" si="1407"/>
        <v>0</v>
      </c>
      <c r="AD940" s="36">
        <f t="shared" ref="AC940:AD944" si="1408">AD941</f>
        <v>1000</v>
      </c>
    </row>
    <row r="941" spans="1:30" ht="15.75" outlineLevel="2" x14ac:dyDescent="0.2">
      <c r="A941" s="22" t="s">
        <v>428</v>
      </c>
      <c r="B941" s="22" t="s">
        <v>396</v>
      </c>
      <c r="C941" s="22" t="s">
        <v>188</v>
      </c>
      <c r="D941" s="22"/>
      <c r="E941" s="40" t="s">
        <v>665</v>
      </c>
      <c r="F941" s="36">
        <f t="shared" si="1407"/>
        <v>1000</v>
      </c>
      <c r="G941" s="36">
        <f t="shared" si="1407"/>
        <v>0</v>
      </c>
      <c r="H941" s="36">
        <f t="shared" si="1407"/>
        <v>1000</v>
      </c>
      <c r="I941" s="36">
        <f t="shared" si="1407"/>
        <v>0</v>
      </c>
      <c r="J941" s="36">
        <f t="shared" si="1407"/>
        <v>0</v>
      </c>
      <c r="K941" s="36">
        <f t="shared" si="1407"/>
        <v>1000</v>
      </c>
      <c r="L941" s="36">
        <f t="shared" si="1407"/>
        <v>0</v>
      </c>
      <c r="M941" s="36">
        <f t="shared" si="1407"/>
        <v>0</v>
      </c>
      <c r="N941" s="36">
        <f t="shared" si="1407"/>
        <v>1000</v>
      </c>
      <c r="O941" s="36">
        <f t="shared" si="1407"/>
        <v>0</v>
      </c>
      <c r="P941" s="253">
        <f t="shared" si="1407"/>
        <v>1000</v>
      </c>
      <c r="Q941" s="36">
        <f t="shared" si="1407"/>
        <v>1000</v>
      </c>
      <c r="R941" s="36">
        <f t="shared" si="1407"/>
        <v>0</v>
      </c>
      <c r="S941" s="36">
        <f t="shared" si="1407"/>
        <v>1000</v>
      </c>
      <c r="T941" s="36">
        <f t="shared" si="1407"/>
        <v>0</v>
      </c>
      <c r="U941" s="36">
        <f t="shared" si="1407"/>
        <v>1000</v>
      </c>
      <c r="V941" s="36">
        <f t="shared" si="1407"/>
        <v>0</v>
      </c>
      <c r="W941" s="36">
        <f t="shared" si="1407"/>
        <v>1000</v>
      </c>
      <c r="X941" s="36">
        <f t="shared" si="1407"/>
        <v>1000</v>
      </c>
      <c r="Y941" s="36">
        <f t="shared" si="1407"/>
        <v>0</v>
      </c>
      <c r="Z941" s="36">
        <f t="shared" si="1407"/>
        <v>1000</v>
      </c>
      <c r="AA941" s="36">
        <f t="shared" si="1407"/>
        <v>0</v>
      </c>
      <c r="AB941" s="36">
        <f t="shared" si="1407"/>
        <v>1000</v>
      </c>
      <c r="AC941" s="36">
        <f t="shared" si="1408"/>
        <v>0</v>
      </c>
      <c r="AD941" s="36">
        <f t="shared" si="1408"/>
        <v>1000</v>
      </c>
    </row>
    <row r="942" spans="1:30" ht="31.5" outlineLevel="3" x14ac:dyDescent="0.2">
      <c r="A942" s="22" t="s">
        <v>428</v>
      </c>
      <c r="B942" s="22" t="s">
        <v>396</v>
      </c>
      <c r="C942" s="22" t="s">
        <v>280</v>
      </c>
      <c r="D942" s="22"/>
      <c r="E942" s="40" t="s">
        <v>666</v>
      </c>
      <c r="F942" s="36">
        <f t="shared" si="1407"/>
        <v>1000</v>
      </c>
      <c r="G942" s="36">
        <f t="shared" si="1407"/>
        <v>0</v>
      </c>
      <c r="H942" s="36">
        <f t="shared" si="1407"/>
        <v>1000</v>
      </c>
      <c r="I942" s="36">
        <f t="shared" si="1407"/>
        <v>0</v>
      </c>
      <c r="J942" s="36">
        <f t="shared" si="1407"/>
        <v>0</v>
      </c>
      <c r="K942" s="36">
        <f t="shared" si="1407"/>
        <v>1000</v>
      </c>
      <c r="L942" s="36">
        <f t="shared" si="1407"/>
        <v>0</v>
      </c>
      <c r="M942" s="36">
        <f t="shared" si="1407"/>
        <v>0</v>
      </c>
      <c r="N942" s="36">
        <f t="shared" si="1407"/>
        <v>1000</v>
      </c>
      <c r="O942" s="36">
        <f t="shared" si="1407"/>
        <v>0</v>
      </c>
      <c r="P942" s="253">
        <f t="shared" si="1407"/>
        <v>1000</v>
      </c>
      <c r="Q942" s="36">
        <f t="shared" si="1407"/>
        <v>1000</v>
      </c>
      <c r="R942" s="36">
        <f t="shared" si="1407"/>
        <v>0</v>
      </c>
      <c r="S942" s="36">
        <f t="shared" si="1407"/>
        <v>1000</v>
      </c>
      <c r="T942" s="36">
        <f t="shared" si="1407"/>
        <v>0</v>
      </c>
      <c r="U942" s="36">
        <f t="shared" si="1407"/>
        <v>1000</v>
      </c>
      <c r="V942" s="36">
        <f t="shared" si="1407"/>
        <v>0</v>
      </c>
      <c r="W942" s="36">
        <f t="shared" si="1407"/>
        <v>1000</v>
      </c>
      <c r="X942" s="36">
        <f t="shared" si="1407"/>
        <v>1000</v>
      </c>
      <c r="Y942" s="36">
        <f t="shared" si="1407"/>
        <v>0</v>
      </c>
      <c r="Z942" s="36">
        <f t="shared" si="1407"/>
        <v>1000</v>
      </c>
      <c r="AA942" s="36">
        <f t="shared" si="1407"/>
        <v>0</v>
      </c>
      <c r="AB942" s="36">
        <f t="shared" si="1407"/>
        <v>1000</v>
      </c>
      <c r="AC942" s="36">
        <f t="shared" si="1408"/>
        <v>0</v>
      </c>
      <c r="AD942" s="36">
        <f t="shared" si="1408"/>
        <v>1000</v>
      </c>
    </row>
    <row r="943" spans="1:30" ht="31.5" outlineLevel="4" x14ac:dyDescent="0.2">
      <c r="A943" s="22" t="s">
        <v>428</v>
      </c>
      <c r="B943" s="22" t="s">
        <v>396</v>
      </c>
      <c r="C943" s="22" t="s">
        <v>281</v>
      </c>
      <c r="D943" s="22"/>
      <c r="E943" s="40" t="s">
        <v>26</v>
      </c>
      <c r="F943" s="36">
        <f t="shared" si="1407"/>
        <v>1000</v>
      </c>
      <c r="G943" s="36">
        <f t="shared" si="1407"/>
        <v>0</v>
      </c>
      <c r="H943" s="36">
        <f t="shared" si="1407"/>
        <v>1000</v>
      </c>
      <c r="I943" s="36">
        <f t="shared" si="1407"/>
        <v>0</v>
      </c>
      <c r="J943" s="36">
        <f t="shared" si="1407"/>
        <v>0</v>
      </c>
      <c r="K943" s="36">
        <f t="shared" si="1407"/>
        <v>1000</v>
      </c>
      <c r="L943" s="36">
        <f t="shared" si="1407"/>
        <v>0</v>
      </c>
      <c r="M943" s="36">
        <f t="shared" si="1407"/>
        <v>0</v>
      </c>
      <c r="N943" s="36">
        <f t="shared" si="1407"/>
        <v>1000</v>
      </c>
      <c r="O943" s="36">
        <f t="shared" si="1407"/>
        <v>0</v>
      </c>
      <c r="P943" s="253">
        <f t="shared" si="1407"/>
        <v>1000</v>
      </c>
      <c r="Q943" s="36">
        <f t="shared" si="1407"/>
        <v>1000</v>
      </c>
      <c r="R943" s="36">
        <f t="shared" si="1407"/>
        <v>0</v>
      </c>
      <c r="S943" s="36">
        <f t="shared" si="1407"/>
        <v>1000</v>
      </c>
      <c r="T943" s="36">
        <f t="shared" si="1407"/>
        <v>0</v>
      </c>
      <c r="U943" s="36">
        <f t="shared" si="1407"/>
        <v>1000</v>
      </c>
      <c r="V943" s="36">
        <f t="shared" si="1407"/>
        <v>0</v>
      </c>
      <c r="W943" s="36">
        <f t="shared" si="1407"/>
        <v>1000</v>
      </c>
      <c r="X943" s="36">
        <f t="shared" si="1407"/>
        <v>1000</v>
      </c>
      <c r="Y943" s="36">
        <f t="shared" si="1407"/>
        <v>0</v>
      </c>
      <c r="Z943" s="36">
        <f t="shared" si="1407"/>
        <v>1000</v>
      </c>
      <c r="AA943" s="36">
        <f t="shared" si="1407"/>
        <v>0</v>
      </c>
      <c r="AB943" s="36">
        <f t="shared" si="1407"/>
        <v>1000</v>
      </c>
      <c r="AC943" s="36">
        <f t="shared" si="1408"/>
        <v>0</v>
      </c>
      <c r="AD943" s="36">
        <f t="shared" si="1408"/>
        <v>1000</v>
      </c>
    </row>
    <row r="944" spans="1:30" ht="15.75" outlineLevel="5" x14ac:dyDescent="0.2">
      <c r="A944" s="22" t="s">
        <v>428</v>
      </c>
      <c r="B944" s="22" t="s">
        <v>396</v>
      </c>
      <c r="C944" s="22" t="s">
        <v>283</v>
      </c>
      <c r="D944" s="22"/>
      <c r="E944" s="40" t="s">
        <v>284</v>
      </c>
      <c r="F944" s="36">
        <f t="shared" si="1407"/>
        <v>1000</v>
      </c>
      <c r="G944" s="36">
        <f t="shared" si="1407"/>
        <v>0</v>
      </c>
      <c r="H944" s="36">
        <f t="shared" si="1407"/>
        <v>1000</v>
      </c>
      <c r="I944" s="36">
        <f t="shared" si="1407"/>
        <v>0</v>
      </c>
      <c r="J944" s="36">
        <f t="shared" si="1407"/>
        <v>0</v>
      </c>
      <c r="K944" s="36">
        <f t="shared" si="1407"/>
        <v>1000</v>
      </c>
      <c r="L944" s="36">
        <f t="shared" si="1407"/>
        <v>0</v>
      </c>
      <c r="M944" s="36">
        <f t="shared" si="1407"/>
        <v>0</v>
      </c>
      <c r="N944" s="36">
        <f t="shared" si="1407"/>
        <v>1000</v>
      </c>
      <c r="O944" s="36">
        <f t="shared" si="1407"/>
        <v>0</v>
      </c>
      <c r="P944" s="253">
        <f t="shared" si="1407"/>
        <v>1000</v>
      </c>
      <c r="Q944" s="36">
        <f t="shared" si="1407"/>
        <v>1000</v>
      </c>
      <c r="R944" s="36">
        <f t="shared" si="1407"/>
        <v>0</v>
      </c>
      <c r="S944" s="36">
        <f t="shared" si="1407"/>
        <v>1000</v>
      </c>
      <c r="T944" s="36">
        <f t="shared" si="1407"/>
        <v>0</v>
      </c>
      <c r="U944" s="36">
        <f t="shared" si="1407"/>
        <v>1000</v>
      </c>
      <c r="V944" s="36">
        <f t="shared" si="1407"/>
        <v>0</v>
      </c>
      <c r="W944" s="36">
        <f t="shared" si="1407"/>
        <v>1000</v>
      </c>
      <c r="X944" s="36">
        <f t="shared" si="1407"/>
        <v>1000</v>
      </c>
      <c r="Y944" s="36">
        <f t="shared" si="1407"/>
        <v>0</v>
      </c>
      <c r="Z944" s="36">
        <f t="shared" si="1407"/>
        <v>1000</v>
      </c>
      <c r="AA944" s="36">
        <f t="shared" si="1407"/>
        <v>0</v>
      </c>
      <c r="AB944" s="36">
        <f t="shared" si="1407"/>
        <v>1000</v>
      </c>
      <c r="AC944" s="36">
        <f t="shared" si="1408"/>
        <v>0</v>
      </c>
      <c r="AD944" s="36">
        <f t="shared" si="1408"/>
        <v>1000</v>
      </c>
    </row>
    <row r="945" spans="1:30" ht="15.75" outlineLevel="7" x14ac:dyDescent="0.2">
      <c r="A945" s="41" t="s">
        <v>428</v>
      </c>
      <c r="B945" s="41" t="s">
        <v>396</v>
      </c>
      <c r="C945" s="41" t="s">
        <v>283</v>
      </c>
      <c r="D945" s="41" t="s">
        <v>41</v>
      </c>
      <c r="E945" s="42" t="s">
        <v>42</v>
      </c>
      <c r="F945" s="32">
        <v>1000</v>
      </c>
      <c r="G945" s="32"/>
      <c r="H945" s="32">
        <f>SUM(F945:G945)</f>
        <v>1000</v>
      </c>
      <c r="I945" s="32"/>
      <c r="J945" s="32"/>
      <c r="K945" s="32">
        <f>SUM(H945:J945)</f>
        <v>1000</v>
      </c>
      <c r="L945" s="32"/>
      <c r="M945" s="32"/>
      <c r="N945" s="32">
        <f>SUM(K945:M945)</f>
        <v>1000</v>
      </c>
      <c r="O945" s="32"/>
      <c r="P945" s="252">
        <f>SUM(N945:O945)</f>
        <v>1000</v>
      </c>
      <c r="Q945" s="34">
        <v>1000</v>
      </c>
      <c r="R945" s="32"/>
      <c r="S945" s="32">
        <f>SUM(Q945:R945)</f>
        <v>1000</v>
      </c>
      <c r="T945" s="32"/>
      <c r="U945" s="32">
        <f>SUM(S945:T945)</f>
        <v>1000</v>
      </c>
      <c r="V945" s="32"/>
      <c r="W945" s="32">
        <f>SUM(U945:V945)</f>
        <v>1000</v>
      </c>
      <c r="X945" s="34">
        <v>1000</v>
      </c>
      <c r="Y945" s="32"/>
      <c r="Z945" s="32">
        <f>SUM(X945:Y945)</f>
        <v>1000</v>
      </c>
      <c r="AA945" s="32"/>
      <c r="AB945" s="32">
        <f>SUM(Z945:AA945)</f>
        <v>1000</v>
      </c>
      <c r="AC945" s="32"/>
      <c r="AD945" s="32">
        <f>SUM(AB945:AC945)</f>
        <v>1000</v>
      </c>
    </row>
    <row r="946" spans="1:30" ht="15.75" outlineLevel="7" x14ac:dyDescent="0.2">
      <c r="A946" s="22" t="s">
        <v>428</v>
      </c>
      <c r="B946" s="22" t="s">
        <v>402</v>
      </c>
      <c r="C946" s="41"/>
      <c r="D946" s="41"/>
      <c r="E946" s="105" t="s">
        <v>403</v>
      </c>
      <c r="F946" s="36">
        <f>F947</f>
        <v>780</v>
      </c>
      <c r="G946" s="36">
        <f t="shared" ref="G946:P946" si="1409">G947</f>
        <v>0</v>
      </c>
      <c r="H946" s="36">
        <f t="shared" si="1409"/>
        <v>780</v>
      </c>
      <c r="I946" s="36">
        <f t="shared" si="1409"/>
        <v>0</v>
      </c>
      <c r="J946" s="36">
        <f t="shared" si="1409"/>
        <v>0</v>
      </c>
      <c r="K946" s="36">
        <f t="shared" si="1409"/>
        <v>780</v>
      </c>
      <c r="L946" s="36">
        <f t="shared" si="1409"/>
        <v>0</v>
      </c>
      <c r="M946" s="36">
        <f t="shared" si="1409"/>
        <v>0</v>
      </c>
      <c r="N946" s="36">
        <f t="shared" si="1409"/>
        <v>780</v>
      </c>
      <c r="O946" s="36">
        <f t="shared" si="1409"/>
        <v>0</v>
      </c>
      <c r="P946" s="253">
        <f t="shared" si="1409"/>
        <v>780</v>
      </c>
      <c r="Q946" s="36">
        <f>Q947</f>
        <v>780</v>
      </c>
      <c r="R946" s="36">
        <f t="shared" ref="R946:W946" si="1410">R947</f>
        <v>0</v>
      </c>
      <c r="S946" s="36">
        <f t="shared" si="1410"/>
        <v>780</v>
      </c>
      <c r="T946" s="36">
        <f t="shared" si="1410"/>
        <v>0</v>
      </c>
      <c r="U946" s="36">
        <f t="shared" si="1410"/>
        <v>780</v>
      </c>
      <c r="V946" s="36">
        <f t="shared" si="1410"/>
        <v>0</v>
      </c>
      <c r="W946" s="36">
        <f t="shared" si="1410"/>
        <v>780</v>
      </c>
      <c r="X946" s="36">
        <f>X947</f>
        <v>780</v>
      </c>
      <c r="Y946" s="36">
        <f t="shared" ref="Y946:AD951" si="1411">Y947</f>
        <v>0</v>
      </c>
      <c r="Z946" s="36">
        <f t="shared" si="1411"/>
        <v>780</v>
      </c>
      <c r="AA946" s="36">
        <f t="shared" si="1411"/>
        <v>0</v>
      </c>
      <c r="AB946" s="36">
        <f t="shared" si="1411"/>
        <v>780</v>
      </c>
      <c r="AC946" s="36">
        <f t="shared" si="1411"/>
        <v>0</v>
      </c>
      <c r="AD946" s="36">
        <f t="shared" si="1411"/>
        <v>780</v>
      </c>
    </row>
    <row r="947" spans="1:30" ht="15.75" outlineLevel="1" x14ac:dyDescent="0.2">
      <c r="A947" s="22" t="s">
        <v>428</v>
      </c>
      <c r="B947" s="22" t="s">
        <v>410</v>
      </c>
      <c r="C947" s="22"/>
      <c r="D947" s="22"/>
      <c r="E947" s="40" t="s">
        <v>411</v>
      </c>
      <c r="F947" s="36">
        <f t="shared" ref="F947:AC951" si="1412">F948</f>
        <v>780</v>
      </c>
      <c r="G947" s="36">
        <f t="shared" si="1412"/>
        <v>0</v>
      </c>
      <c r="H947" s="36">
        <f t="shared" si="1412"/>
        <v>780</v>
      </c>
      <c r="I947" s="36">
        <f t="shared" si="1412"/>
        <v>0</v>
      </c>
      <c r="J947" s="36">
        <f t="shared" si="1412"/>
        <v>0</v>
      </c>
      <c r="K947" s="36">
        <f t="shared" si="1412"/>
        <v>780</v>
      </c>
      <c r="L947" s="36">
        <f t="shared" si="1412"/>
        <v>0</v>
      </c>
      <c r="M947" s="36">
        <f t="shared" si="1412"/>
        <v>0</v>
      </c>
      <c r="N947" s="36">
        <f t="shared" si="1412"/>
        <v>780</v>
      </c>
      <c r="O947" s="36">
        <f t="shared" si="1412"/>
        <v>0</v>
      </c>
      <c r="P947" s="253">
        <f t="shared" si="1412"/>
        <v>780</v>
      </c>
      <c r="Q947" s="36">
        <f t="shared" si="1412"/>
        <v>780</v>
      </c>
      <c r="R947" s="36">
        <f t="shared" si="1412"/>
        <v>0</v>
      </c>
      <c r="S947" s="36">
        <f t="shared" si="1412"/>
        <v>780</v>
      </c>
      <c r="T947" s="36">
        <f t="shared" si="1412"/>
        <v>0</v>
      </c>
      <c r="U947" s="36">
        <f t="shared" si="1412"/>
        <v>780</v>
      </c>
      <c r="V947" s="36">
        <f t="shared" si="1412"/>
        <v>0</v>
      </c>
      <c r="W947" s="36">
        <f t="shared" si="1412"/>
        <v>780</v>
      </c>
      <c r="X947" s="36">
        <f t="shared" si="1412"/>
        <v>780</v>
      </c>
      <c r="Y947" s="36">
        <f t="shared" si="1412"/>
        <v>0</v>
      </c>
      <c r="Z947" s="36">
        <f t="shared" si="1412"/>
        <v>780</v>
      </c>
      <c r="AA947" s="36">
        <f t="shared" si="1412"/>
        <v>0</v>
      </c>
      <c r="AB947" s="36">
        <f t="shared" si="1412"/>
        <v>780</v>
      </c>
      <c r="AC947" s="36">
        <f t="shared" si="1412"/>
        <v>0</v>
      </c>
      <c r="AD947" s="36">
        <f t="shared" si="1411"/>
        <v>780</v>
      </c>
    </row>
    <row r="948" spans="1:30" ht="15.75" outlineLevel="2" x14ac:dyDescent="0.2">
      <c r="A948" s="22" t="s">
        <v>428</v>
      </c>
      <c r="B948" s="22" t="s">
        <v>410</v>
      </c>
      <c r="C948" s="22" t="s">
        <v>188</v>
      </c>
      <c r="D948" s="22"/>
      <c r="E948" s="40" t="s">
        <v>665</v>
      </c>
      <c r="F948" s="36">
        <f t="shared" si="1412"/>
        <v>780</v>
      </c>
      <c r="G948" s="36">
        <f t="shared" si="1412"/>
        <v>0</v>
      </c>
      <c r="H948" s="36">
        <f t="shared" si="1412"/>
        <v>780</v>
      </c>
      <c r="I948" s="36">
        <f t="shared" si="1412"/>
        <v>0</v>
      </c>
      <c r="J948" s="36">
        <f t="shared" si="1412"/>
        <v>0</v>
      </c>
      <c r="K948" s="36">
        <f t="shared" si="1412"/>
        <v>780</v>
      </c>
      <c r="L948" s="36">
        <f t="shared" si="1412"/>
        <v>0</v>
      </c>
      <c r="M948" s="36">
        <f t="shared" si="1412"/>
        <v>0</v>
      </c>
      <c r="N948" s="36">
        <f t="shared" si="1412"/>
        <v>780</v>
      </c>
      <c r="O948" s="36">
        <f t="shared" si="1412"/>
        <v>0</v>
      </c>
      <c r="P948" s="253">
        <f t="shared" si="1412"/>
        <v>780</v>
      </c>
      <c r="Q948" s="36">
        <f t="shared" si="1412"/>
        <v>780</v>
      </c>
      <c r="R948" s="36">
        <f t="shared" si="1412"/>
        <v>0</v>
      </c>
      <c r="S948" s="36">
        <f t="shared" si="1412"/>
        <v>780</v>
      </c>
      <c r="T948" s="36">
        <f t="shared" si="1412"/>
        <v>0</v>
      </c>
      <c r="U948" s="36">
        <f t="shared" si="1412"/>
        <v>780</v>
      </c>
      <c r="V948" s="36">
        <f t="shared" si="1412"/>
        <v>0</v>
      </c>
      <c r="W948" s="36">
        <f t="shared" si="1412"/>
        <v>780</v>
      </c>
      <c r="X948" s="36">
        <f t="shared" si="1412"/>
        <v>780</v>
      </c>
      <c r="Y948" s="36">
        <f t="shared" si="1412"/>
        <v>0</v>
      </c>
      <c r="Z948" s="36">
        <f t="shared" si="1412"/>
        <v>780</v>
      </c>
      <c r="AA948" s="36">
        <f t="shared" si="1412"/>
        <v>0</v>
      </c>
      <c r="AB948" s="36">
        <f t="shared" si="1412"/>
        <v>780</v>
      </c>
      <c r="AC948" s="36">
        <f t="shared" si="1411"/>
        <v>0</v>
      </c>
      <c r="AD948" s="36">
        <f t="shared" si="1411"/>
        <v>780</v>
      </c>
    </row>
    <row r="949" spans="1:30" ht="15.75" outlineLevel="3" x14ac:dyDescent="0.2">
      <c r="A949" s="22" t="s">
        <v>428</v>
      </c>
      <c r="B949" s="22" t="s">
        <v>410</v>
      </c>
      <c r="C949" s="22" t="s">
        <v>189</v>
      </c>
      <c r="D949" s="22"/>
      <c r="E949" s="40" t="s">
        <v>190</v>
      </c>
      <c r="F949" s="36">
        <f t="shared" si="1412"/>
        <v>780</v>
      </c>
      <c r="G949" s="36">
        <f t="shared" si="1412"/>
        <v>0</v>
      </c>
      <c r="H949" s="36">
        <f t="shared" si="1412"/>
        <v>780</v>
      </c>
      <c r="I949" s="36">
        <f t="shared" si="1412"/>
        <v>0</v>
      </c>
      <c r="J949" s="36">
        <f t="shared" si="1412"/>
        <v>0</v>
      </c>
      <c r="K949" s="36">
        <f t="shared" si="1412"/>
        <v>780</v>
      </c>
      <c r="L949" s="36">
        <f t="shared" si="1412"/>
        <v>0</v>
      </c>
      <c r="M949" s="36">
        <f t="shared" si="1412"/>
        <v>0</v>
      </c>
      <c r="N949" s="36">
        <f t="shared" si="1412"/>
        <v>780</v>
      </c>
      <c r="O949" s="36">
        <f t="shared" si="1412"/>
        <v>0</v>
      </c>
      <c r="P949" s="253">
        <f t="shared" si="1412"/>
        <v>780</v>
      </c>
      <c r="Q949" s="36">
        <f t="shared" si="1412"/>
        <v>780</v>
      </c>
      <c r="R949" s="36">
        <f t="shared" si="1412"/>
        <v>0</v>
      </c>
      <c r="S949" s="36">
        <f t="shared" si="1412"/>
        <v>780</v>
      </c>
      <c r="T949" s="36">
        <f t="shared" si="1412"/>
        <v>0</v>
      </c>
      <c r="U949" s="36">
        <f t="shared" si="1412"/>
        <v>780</v>
      </c>
      <c r="V949" s="36">
        <f t="shared" si="1412"/>
        <v>0</v>
      </c>
      <c r="W949" s="36">
        <f t="shared" si="1412"/>
        <v>780</v>
      </c>
      <c r="X949" s="36">
        <f t="shared" si="1412"/>
        <v>780</v>
      </c>
      <c r="Y949" s="36">
        <f t="shared" si="1412"/>
        <v>0</v>
      </c>
      <c r="Z949" s="36">
        <f t="shared" si="1412"/>
        <v>780</v>
      </c>
      <c r="AA949" s="36">
        <f t="shared" si="1412"/>
        <v>0</v>
      </c>
      <c r="AB949" s="36">
        <f t="shared" si="1412"/>
        <v>780</v>
      </c>
      <c r="AC949" s="36">
        <f t="shared" si="1411"/>
        <v>0</v>
      </c>
      <c r="AD949" s="36">
        <f t="shared" si="1411"/>
        <v>780</v>
      </c>
    </row>
    <row r="950" spans="1:30" ht="15.75" outlineLevel="4" x14ac:dyDescent="0.2">
      <c r="A950" s="22" t="s">
        <v>428</v>
      </c>
      <c r="B950" s="22" t="s">
        <v>410</v>
      </c>
      <c r="C950" s="22" t="s">
        <v>285</v>
      </c>
      <c r="D950" s="22"/>
      <c r="E950" s="40" t="s">
        <v>286</v>
      </c>
      <c r="F950" s="36">
        <f t="shared" si="1412"/>
        <v>780</v>
      </c>
      <c r="G950" s="36">
        <f t="shared" si="1412"/>
        <v>0</v>
      </c>
      <c r="H950" s="36">
        <f t="shared" si="1412"/>
        <v>780</v>
      </c>
      <c r="I950" s="36">
        <f t="shared" si="1412"/>
        <v>0</v>
      </c>
      <c r="J950" s="36">
        <f t="shared" si="1412"/>
        <v>0</v>
      </c>
      <c r="K950" s="36">
        <f t="shared" si="1412"/>
        <v>780</v>
      </c>
      <c r="L950" s="36">
        <f t="shared" si="1412"/>
        <v>0</v>
      </c>
      <c r="M950" s="36">
        <f t="shared" si="1412"/>
        <v>0</v>
      </c>
      <c r="N950" s="36">
        <f t="shared" si="1412"/>
        <v>780</v>
      </c>
      <c r="O950" s="36">
        <f t="shared" si="1412"/>
        <v>0</v>
      </c>
      <c r="P950" s="253">
        <f t="shared" si="1412"/>
        <v>780</v>
      </c>
      <c r="Q950" s="36">
        <f t="shared" si="1412"/>
        <v>780</v>
      </c>
      <c r="R950" s="36">
        <f t="shared" si="1412"/>
        <v>0</v>
      </c>
      <c r="S950" s="36">
        <f t="shared" si="1412"/>
        <v>780</v>
      </c>
      <c r="T950" s="36">
        <f t="shared" si="1412"/>
        <v>0</v>
      </c>
      <c r="U950" s="36">
        <f t="shared" si="1412"/>
        <v>780</v>
      </c>
      <c r="V950" s="36">
        <f t="shared" si="1412"/>
        <v>0</v>
      </c>
      <c r="W950" s="36">
        <f t="shared" si="1412"/>
        <v>780</v>
      </c>
      <c r="X950" s="36">
        <f t="shared" si="1412"/>
        <v>780</v>
      </c>
      <c r="Y950" s="36">
        <f t="shared" si="1412"/>
        <v>0</v>
      </c>
      <c r="Z950" s="36">
        <f t="shared" si="1412"/>
        <v>780</v>
      </c>
      <c r="AA950" s="36">
        <f t="shared" si="1412"/>
        <v>0</v>
      </c>
      <c r="AB950" s="36">
        <f t="shared" si="1412"/>
        <v>780</v>
      </c>
      <c r="AC950" s="36">
        <f t="shared" si="1411"/>
        <v>0</v>
      </c>
      <c r="AD950" s="36">
        <f t="shared" si="1411"/>
        <v>780</v>
      </c>
    </row>
    <row r="951" spans="1:30" ht="31.5" outlineLevel="5" x14ac:dyDescent="0.2">
      <c r="A951" s="22" t="s">
        <v>428</v>
      </c>
      <c r="B951" s="22" t="s">
        <v>410</v>
      </c>
      <c r="C951" s="22" t="s">
        <v>287</v>
      </c>
      <c r="D951" s="22"/>
      <c r="E951" s="40" t="s">
        <v>717</v>
      </c>
      <c r="F951" s="36">
        <f t="shared" si="1412"/>
        <v>780</v>
      </c>
      <c r="G951" s="36">
        <f t="shared" si="1412"/>
        <v>0</v>
      </c>
      <c r="H951" s="36">
        <f t="shared" si="1412"/>
        <v>780</v>
      </c>
      <c r="I951" s="36">
        <f t="shared" si="1412"/>
        <v>0</v>
      </c>
      <c r="J951" s="36">
        <f t="shared" si="1412"/>
        <v>0</v>
      </c>
      <c r="K951" s="36">
        <f t="shared" si="1412"/>
        <v>780</v>
      </c>
      <c r="L951" s="36">
        <f t="shared" si="1412"/>
        <v>0</v>
      </c>
      <c r="M951" s="36">
        <f t="shared" si="1412"/>
        <v>0</v>
      </c>
      <c r="N951" s="36">
        <f t="shared" si="1412"/>
        <v>780</v>
      </c>
      <c r="O951" s="36">
        <f t="shared" si="1412"/>
        <v>0</v>
      </c>
      <c r="P951" s="253">
        <f t="shared" si="1412"/>
        <v>780</v>
      </c>
      <c r="Q951" s="36">
        <f t="shared" si="1412"/>
        <v>780</v>
      </c>
      <c r="R951" s="36">
        <f t="shared" si="1412"/>
        <v>0</v>
      </c>
      <c r="S951" s="36">
        <f t="shared" si="1412"/>
        <v>780</v>
      </c>
      <c r="T951" s="36">
        <f t="shared" si="1412"/>
        <v>0</v>
      </c>
      <c r="U951" s="36">
        <f t="shared" si="1412"/>
        <v>780</v>
      </c>
      <c r="V951" s="36">
        <f t="shared" si="1412"/>
        <v>0</v>
      </c>
      <c r="W951" s="36">
        <f t="shared" si="1412"/>
        <v>780</v>
      </c>
      <c r="X951" s="36">
        <f t="shared" si="1412"/>
        <v>780</v>
      </c>
      <c r="Y951" s="36">
        <f t="shared" si="1412"/>
        <v>0</v>
      </c>
      <c r="Z951" s="36">
        <f t="shared" si="1412"/>
        <v>780</v>
      </c>
      <c r="AA951" s="36">
        <f t="shared" si="1412"/>
        <v>0</v>
      </c>
      <c r="AB951" s="36">
        <f t="shared" si="1412"/>
        <v>780</v>
      </c>
      <c r="AC951" s="36">
        <f t="shared" si="1411"/>
        <v>0</v>
      </c>
      <c r="AD951" s="36">
        <f t="shared" si="1411"/>
        <v>780</v>
      </c>
    </row>
    <row r="952" spans="1:30" ht="15.75" outlineLevel="7" x14ac:dyDescent="0.2">
      <c r="A952" s="41" t="s">
        <v>428</v>
      </c>
      <c r="B952" s="41" t="s">
        <v>410</v>
      </c>
      <c r="C952" s="41" t="s">
        <v>287</v>
      </c>
      <c r="D952" s="41" t="s">
        <v>18</v>
      </c>
      <c r="E952" s="42" t="s">
        <v>19</v>
      </c>
      <c r="F952" s="32">
        <v>780</v>
      </c>
      <c r="G952" s="32"/>
      <c r="H952" s="32">
        <f>SUM(F952:G952)</f>
        <v>780</v>
      </c>
      <c r="I952" s="32"/>
      <c r="J952" s="32"/>
      <c r="K952" s="32">
        <f>SUM(H952:J952)</f>
        <v>780</v>
      </c>
      <c r="L952" s="32"/>
      <c r="M952" s="32"/>
      <c r="N952" s="32">
        <f>SUM(K952:M952)</f>
        <v>780</v>
      </c>
      <c r="O952" s="32"/>
      <c r="P952" s="252">
        <f>SUM(N952:O952)</f>
        <v>780</v>
      </c>
      <c r="Q952" s="34">
        <v>780</v>
      </c>
      <c r="R952" s="32"/>
      <c r="S952" s="32">
        <f>SUM(Q952:R952)</f>
        <v>780</v>
      </c>
      <c r="T952" s="32"/>
      <c r="U952" s="32">
        <f>SUM(S952:T952)</f>
        <v>780</v>
      </c>
      <c r="V952" s="32"/>
      <c r="W952" s="32">
        <f>SUM(U952:V952)</f>
        <v>780</v>
      </c>
      <c r="X952" s="34">
        <v>780</v>
      </c>
      <c r="Y952" s="32"/>
      <c r="Z952" s="32">
        <f>SUM(X952:Y952)</f>
        <v>780</v>
      </c>
      <c r="AA952" s="32"/>
      <c r="AB952" s="32">
        <f>SUM(Z952:AA952)</f>
        <v>780</v>
      </c>
      <c r="AC952" s="32"/>
      <c r="AD952" s="32">
        <f>SUM(AB952:AC952)</f>
        <v>780</v>
      </c>
    </row>
    <row r="953" spans="1:30" ht="15.75" outlineLevel="7" x14ac:dyDescent="0.2">
      <c r="A953" s="22" t="s">
        <v>428</v>
      </c>
      <c r="B953" s="22" t="s">
        <v>412</v>
      </c>
      <c r="C953" s="41"/>
      <c r="D953" s="41"/>
      <c r="E953" s="85" t="s">
        <v>413</v>
      </c>
      <c r="F953" s="36">
        <f>F954+F980+F986</f>
        <v>164270.6</v>
      </c>
      <c r="G953" s="36">
        <f t="shared" ref="G953:N953" si="1413">G954+G980+G986</f>
        <v>0</v>
      </c>
      <c r="H953" s="36">
        <f t="shared" si="1413"/>
        <v>164270.6</v>
      </c>
      <c r="I953" s="36">
        <f t="shared" si="1413"/>
        <v>5603</v>
      </c>
      <c r="J953" s="36">
        <f t="shared" si="1413"/>
        <v>3708.4186499999996</v>
      </c>
      <c r="K953" s="36">
        <f t="shared" si="1413"/>
        <v>173582.01864999998</v>
      </c>
      <c r="L953" s="36">
        <f t="shared" si="1413"/>
        <v>56.720240000000004</v>
      </c>
      <c r="M953" s="36">
        <f t="shared" si="1413"/>
        <v>6311.5132599999997</v>
      </c>
      <c r="N953" s="36">
        <f t="shared" si="1413"/>
        <v>179950.25214999999</v>
      </c>
      <c r="O953" s="36">
        <f t="shared" ref="O953:P953" si="1414">O954+O980+O986</f>
        <v>13374.435309999999</v>
      </c>
      <c r="P953" s="253">
        <f t="shared" si="1414"/>
        <v>193324.68746000002</v>
      </c>
      <c r="Q953" s="36">
        <f>Q954+Q980+Q986</f>
        <v>162328.79999999999</v>
      </c>
      <c r="R953" s="36">
        <f t="shared" ref="R953:U953" si="1415">R954+R980+R986</f>
        <v>0</v>
      </c>
      <c r="S953" s="36">
        <f t="shared" si="1415"/>
        <v>162328.79999999999</v>
      </c>
      <c r="T953" s="36">
        <f t="shared" si="1415"/>
        <v>0</v>
      </c>
      <c r="U953" s="36">
        <f t="shared" si="1415"/>
        <v>162328.79999999999</v>
      </c>
      <c r="V953" s="36">
        <f t="shared" ref="V953:W953" si="1416">V954+V980+V986</f>
        <v>0</v>
      </c>
      <c r="W953" s="36">
        <f t="shared" si="1416"/>
        <v>162328.79999999999</v>
      </c>
      <c r="X953" s="36">
        <f>X954+X980+X986</f>
        <v>162328.79999999999</v>
      </c>
      <c r="Y953" s="36">
        <f t="shared" ref="Y953:AB953" si="1417">Y954+Y980+Y986</f>
        <v>0</v>
      </c>
      <c r="Z953" s="36">
        <f t="shared" si="1417"/>
        <v>162328.79999999999</v>
      </c>
      <c r="AA953" s="36">
        <f t="shared" si="1417"/>
        <v>0</v>
      </c>
      <c r="AB953" s="36">
        <f t="shared" si="1417"/>
        <v>162328.79999999999</v>
      </c>
      <c r="AC953" s="36">
        <f t="shared" ref="AC953:AD953" si="1418">AC954+AC980+AC986</f>
        <v>0</v>
      </c>
      <c r="AD953" s="36">
        <f t="shared" si="1418"/>
        <v>162328.79999999999</v>
      </c>
    </row>
    <row r="954" spans="1:30" ht="15.75" outlineLevel="1" x14ac:dyDescent="0.2">
      <c r="A954" s="22" t="s">
        <v>428</v>
      </c>
      <c r="B954" s="22" t="s">
        <v>414</v>
      </c>
      <c r="C954" s="22"/>
      <c r="D954" s="22"/>
      <c r="E954" s="40" t="s">
        <v>415</v>
      </c>
      <c r="F954" s="36">
        <f>F955+F960</f>
        <v>10773.199999999999</v>
      </c>
      <c r="G954" s="36">
        <f t="shared" ref="G954:AB954" si="1419">G955+G960</f>
        <v>0</v>
      </c>
      <c r="H954" s="36">
        <f t="shared" si="1419"/>
        <v>10773.199999999999</v>
      </c>
      <c r="I954" s="36">
        <f t="shared" si="1419"/>
        <v>5603</v>
      </c>
      <c r="J954" s="36">
        <f t="shared" si="1419"/>
        <v>3708.4186499999996</v>
      </c>
      <c r="K954" s="36">
        <f t="shared" si="1419"/>
        <v>20084.61865</v>
      </c>
      <c r="L954" s="36">
        <f t="shared" si="1419"/>
        <v>56.720240000000004</v>
      </c>
      <c r="M954" s="36">
        <f t="shared" si="1419"/>
        <v>0</v>
      </c>
      <c r="N954" s="36">
        <f t="shared" si="1419"/>
        <v>20141.338889999999</v>
      </c>
      <c r="O954" s="36">
        <f t="shared" ref="O954:P954" si="1420">O955+O960</f>
        <v>0</v>
      </c>
      <c r="P954" s="253">
        <f t="shared" si="1420"/>
        <v>20141.338889999999</v>
      </c>
      <c r="Q954" s="36">
        <f t="shared" si="1419"/>
        <v>8831.4</v>
      </c>
      <c r="R954" s="36">
        <f t="shared" si="1419"/>
        <v>0</v>
      </c>
      <c r="S954" s="36">
        <f t="shared" si="1419"/>
        <v>8831.4</v>
      </c>
      <c r="T954" s="36">
        <f t="shared" si="1419"/>
        <v>0</v>
      </c>
      <c r="U954" s="36">
        <f t="shared" si="1419"/>
        <v>8831.4</v>
      </c>
      <c r="V954" s="36">
        <f t="shared" ref="V954:W954" si="1421">V955+V960</f>
        <v>0</v>
      </c>
      <c r="W954" s="36">
        <f t="shared" si="1421"/>
        <v>8831.4</v>
      </c>
      <c r="X954" s="36">
        <f t="shared" si="1419"/>
        <v>8831.4</v>
      </c>
      <c r="Y954" s="36">
        <f t="shared" si="1419"/>
        <v>0</v>
      </c>
      <c r="Z954" s="36">
        <f t="shared" si="1419"/>
        <v>8831.4</v>
      </c>
      <c r="AA954" s="36">
        <f t="shared" si="1419"/>
        <v>0</v>
      </c>
      <c r="AB954" s="36">
        <f t="shared" si="1419"/>
        <v>8831.4</v>
      </c>
      <c r="AC954" s="36">
        <f t="shared" ref="AC954:AD954" si="1422">AC955+AC960</f>
        <v>0</v>
      </c>
      <c r="AD954" s="36">
        <f t="shared" si="1422"/>
        <v>8831.4</v>
      </c>
    </row>
    <row r="955" spans="1:30" ht="31.5" outlineLevel="2" x14ac:dyDescent="0.2">
      <c r="A955" s="22" t="s">
        <v>428</v>
      </c>
      <c r="B955" s="22" t="s">
        <v>414</v>
      </c>
      <c r="C955" s="22" t="s">
        <v>31</v>
      </c>
      <c r="D955" s="22"/>
      <c r="E955" s="40" t="s">
        <v>641</v>
      </c>
      <c r="F955" s="36">
        <f t="shared" ref="F955:AC958" si="1423">F956</f>
        <v>15.3</v>
      </c>
      <c r="G955" s="36">
        <f t="shared" si="1423"/>
        <v>0</v>
      </c>
      <c r="H955" s="36">
        <f t="shared" si="1423"/>
        <v>15.3</v>
      </c>
      <c r="I955" s="36">
        <f t="shared" si="1423"/>
        <v>0</v>
      </c>
      <c r="J955" s="36">
        <f t="shared" si="1423"/>
        <v>0</v>
      </c>
      <c r="K955" s="36">
        <f t="shared" si="1423"/>
        <v>15.3</v>
      </c>
      <c r="L955" s="36">
        <f t="shared" si="1423"/>
        <v>0</v>
      </c>
      <c r="M955" s="36">
        <f t="shared" si="1423"/>
        <v>0</v>
      </c>
      <c r="N955" s="36">
        <f t="shared" si="1423"/>
        <v>15.3</v>
      </c>
      <c r="O955" s="36">
        <f t="shared" si="1423"/>
        <v>0</v>
      </c>
      <c r="P955" s="253">
        <f t="shared" si="1423"/>
        <v>15.3</v>
      </c>
      <c r="Q955" s="36">
        <f t="shared" si="1423"/>
        <v>15.3</v>
      </c>
      <c r="R955" s="36">
        <f t="shared" si="1423"/>
        <v>0</v>
      </c>
      <c r="S955" s="36">
        <f t="shared" si="1423"/>
        <v>15.3</v>
      </c>
      <c r="T955" s="36">
        <f t="shared" si="1423"/>
        <v>0</v>
      </c>
      <c r="U955" s="36">
        <f t="shared" si="1423"/>
        <v>15.3</v>
      </c>
      <c r="V955" s="36">
        <f t="shared" si="1423"/>
        <v>0</v>
      </c>
      <c r="W955" s="36">
        <f t="shared" si="1423"/>
        <v>15.3</v>
      </c>
      <c r="X955" s="36">
        <f t="shared" si="1423"/>
        <v>15.3</v>
      </c>
      <c r="Y955" s="36">
        <f t="shared" si="1423"/>
        <v>0</v>
      </c>
      <c r="Z955" s="36">
        <f t="shared" si="1423"/>
        <v>15.3</v>
      </c>
      <c r="AA955" s="36">
        <f t="shared" si="1423"/>
        <v>0</v>
      </c>
      <c r="AB955" s="36">
        <f t="shared" si="1423"/>
        <v>15.3</v>
      </c>
      <c r="AC955" s="36">
        <f t="shared" si="1423"/>
        <v>0</v>
      </c>
      <c r="AD955" s="36">
        <f t="shared" ref="AC955:AD958" si="1424">AD956</f>
        <v>15.3</v>
      </c>
    </row>
    <row r="956" spans="1:30" ht="15.75" outlineLevel="3" x14ac:dyDescent="0.2">
      <c r="A956" s="22" t="s">
        <v>428</v>
      </c>
      <c r="B956" s="22" t="s">
        <v>414</v>
      </c>
      <c r="C956" s="22" t="s">
        <v>32</v>
      </c>
      <c r="D956" s="22"/>
      <c r="E956" s="40" t="s">
        <v>642</v>
      </c>
      <c r="F956" s="36">
        <f>F957</f>
        <v>15.3</v>
      </c>
      <c r="G956" s="36">
        <f t="shared" si="1423"/>
        <v>0</v>
      </c>
      <c r="H956" s="36">
        <f t="shared" si="1423"/>
        <v>15.3</v>
      </c>
      <c r="I956" s="36">
        <f t="shared" si="1423"/>
        <v>0</v>
      </c>
      <c r="J956" s="36">
        <f t="shared" si="1423"/>
        <v>0</v>
      </c>
      <c r="K956" s="36">
        <f t="shared" si="1423"/>
        <v>15.3</v>
      </c>
      <c r="L956" s="36">
        <f t="shared" si="1423"/>
        <v>0</v>
      </c>
      <c r="M956" s="36">
        <f t="shared" si="1423"/>
        <v>0</v>
      </c>
      <c r="N956" s="36">
        <f t="shared" si="1423"/>
        <v>15.3</v>
      </c>
      <c r="O956" s="36">
        <f t="shared" si="1423"/>
        <v>0</v>
      </c>
      <c r="P956" s="253">
        <f t="shared" si="1423"/>
        <v>15.3</v>
      </c>
      <c r="Q956" s="36">
        <f t="shared" si="1423"/>
        <v>15.3</v>
      </c>
      <c r="R956" s="36">
        <f t="shared" si="1423"/>
        <v>0</v>
      </c>
      <c r="S956" s="36">
        <f t="shared" si="1423"/>
        <v>15.3</v>
      </c>
      <c r="T956" s="36">
        <f t="shared" si="1423"/>
        <v>0</v>
      </c>
      <c r="U956" s="36">
        <f t="shared" si="1423"/>
        <v>15.3</v>
      </c>
      <c r="V956" s="36">
        <f t="shared" si="1423"/>
        <v>0</v>
      </c>
      <c r="W956" s="36">
        <f t="shared" si="1423"/>
        <v>15.3</v>
      </c>
      <c r="X956" s="36">
        <f t="shared" si="1423"/>
        <v>15.3</v>
      </c>
      <c r="Y956" s="36">
        <f t="shared" si="1423"/>
        <v>0</v>
      </c>
      <c r="Z956" s="36">
        <f t="shared" si="1423"/>
        <v>15.3</v>
      </c>
      <c r="AA956" s="36">
        <f t="shared" si="1423"/>
        <v>0</v>
      </c>
      <c r="AB956" s="36">
        <f t="shared" si="1423"/>
        <v>15.3</v>
      </c>
      <c r="AC956" s="36">
        <f t="shared" si="1424"/>
        <v>0</v>
      </c>
      <c r="AD956" s="36">
        <f t="shared" si="1424"/>
        <v>15.3</v>
      </c>
    </row>
    <row r="957" spans="1:30" ht="15.75" outlineLevel="4" x14ac:dyDescent="0.2">
      <c r="A957" s="22" t="s">
        <v>428</v>
      </c>
      <c r="B957" s="22" t="s">
        <v>414</v>
      </c>
      <c r="C957" s="22" t="s">
        <v>272</v>
      </c>
      <c r="D957" s="22"/>
      <c r="E957" s="40" t="s">
        <v>273</v>
      </c>
      <c r="F957" s="36">
        <f t="shared" si="1423"/>
        <v>15.3</v>
      </c>
      <c r="G957" s="36">
        <f t="shared" si="1423"/>
        <v>0</v>
      </c>
      <c r="H957" s="36">
        <f t="shared" si="1423"/>
        <v>15.3</v>
      </c>
      <c r="I957" s="36">
        <f t="shared" si="1423"/>
        <v>0</v>
      </c>
      <c r="J957" s="36">
        <f t="shared" si="1423"/>
        <v>0</v>
      </c>
      <c r="K957" s="36">
        <f t="shared" si="1423"/>
        <v>15.3</v>
      </c>
      <c r="L957" s="36">
        <f t="shared" si="1423"/>
        <v>0</v>
      </c>
      <c r="M957" s="36">
        <f t="shared" si="1423"/>
        <v>0</v>
      </c>
      <c r="N957" s="36">
        <f t="shared" si="1423"/>
        <v>15.3</v>
      </c>
      <c r="O957" s="36">
        <f t="shared" si="1423"/>
        <v>0</v>
      </c>
      <c r="P957" s="253">
        <f t="shared" si="1423"/>
        <v>15.3</v>
      </c>
      <c r="Q957" s="36">
        <f t="shared" si="1423"/>
        <v>15.3</v>
      </c>
      <c r="R957" s="36">
        <f t="shared" si="1423"/>
        <v>0</v>
      </c>
      <c r="S957" s="36">
        <f t="shared" si="1423"/>
        <v>15.3</v>
      </c>
      <c r="T957" s="36">
        <f t="shared" si="1423"/>
        <v>0</v>
      </c>
      <c r="U957" s="36">
        <f t="shared" si="1423"/>
        <v>15.3</v>
      </c>
      <c r="V957" s="36">
        <f t="shared" si="1423"/>
        <v>0</v>
      </c>
      <c r="W957" s="36">
        <f t="shared" si="1423"/>
        <v>15.3</v>
      </c>
      <c r="X957" s="36">
        <f t="shared" si="1423"/>
        <v>15.3</v>
      </c>
      <c r="Y957" s="36">
        <f t="shared" si="1423"/>
        <v>0</v>
      </c>
      <c r="Z957" s="36">
        <f t="shared" si="1423"/>
        <v>15.3</v>
      </c>
      <c r="AA957" s="36">
        <f t="shared" si="1423"/>
        <v>0</v>
      </c>
      <c r="AB957" s="36">
        <f t="shared" si="1423"/>
        <v>15.3</v>
      </c>
      <c r="AC957" s="36">
        <f t="shared" si="1424"/>
        <v>0</v>
      </c>
      <c r="AD957" s="36">
        <f t="shared" si="1424"/>
        <v>15.3</v>
      </c>
    </row>
    <row r="958" spans="1:30" ht="15.75" outlineLevel="5" x14ac:dyDescent="0.2">
      <c r="A958" s="22" t="s">
        <v>428</v>
      </c>
      <c r="B958" s="22" t="s">
        <v>414</v>
      </c>
      <c r="C958" s="22" t="s">
        <v>274</v>
      </c>
      <c r="D958" s="22"/>
      <c r="E958" s="40" t="s">
        <v>275</v>
      </c>
      <c r="F958" s="36">
        <f t="shared" si="1423"/>
        <v>15.3</v>
      </c>
      <c r="G958" s="36">
        <f t="shared" si="1423"/>
        <v>0</v>
      </c>
      <c r="H958" s="36">
        <f t="shared" si="1423"/>
        <v>15.3</v>
      </c>
      <c r="I958" s="36">
        <f t="shared" si="1423"/>
        <v>0</v>
      </c>
      <c r="J958" s="36">
        <f t="shared" si="1423"/>
        <v>0</v>
      </c>
      <c r="K958" s="36">
        <f t="shared" si="1423"/>
        <v>15.3</v>
      </c>
      <c r="L958" s="36">
        <f t="shared" si="1423"/>
        <v>0</v>
      </c>
      <c r="M958" s="36">
        <f t="shared" si="1423"/>
        <v>0</v>
      </c>
      <c r="N958" s="36">
        <f t="shared" si="1423"/>
        <v>15.3</v>
      </c>
      <c r="O958" s="36">
        <f t="shared" si="1423"/>
        <v>0</v>
      </c>
      <c r="P958" s="253">
        <f t="shared" si="1423"/>
        <v>15.3</v>
      </c>
      <c r="Q958" s="36">
        <f t="shared" si="1423"/>
        <v>15.3</v>
      </c>
      <c r="R958" s="36">
        <f t="shared" si="1423"/>
        <v>0</v>
      </c>
      <c r="S958" s="36">
        <f t="shared" si="1423"/>
        <v>15.3</v>
      </c>
      <c r="T958" s="36">
        <f t="shared" si="1423"/>
        <v>0</v>
      </c>
      <c r="U958" s="36">
        <f t="shared" si="1423"/>
        <v>15.3</v>
      </c>
      <c r="V958" s="36">
        <f t="shared" si="1423"/>
        <v>0</v>
      </c>
      <c r="W958" s="36">
        <f t="shared" si="1423"/>
        <v>15.3</v>
      </c>
      <c r="X958" s="36">
        <f t="shared" si="1423"/>
        <v>15.3</v>
      </c>
      <c r="Y958" s="36">
        <f t="shared" si="1423"/>
        <v>0</v>
      </c>
      <c r="Z958" s="36">
        <f t="shared" si="1423"/>
        <v>15.3</v>
      </c>
      <c r="AA958" s="36">
        <f t="shared" si="1423"/>
        <v>0</v>
      </c>
      <c r="AB958" s="36">
        <f t="shared" si="1423"/>
        <v>15.3</v>
      </c>
      <c r="AC958" s="36">
        <f t="shared" si="1424"/>
        <v>0</v>
      </c>
      <c r="AD958" s="36">
        <f t="shared" si="1424"/>
        <v>15.3</v>
      </c>
    </row>
    <row r="959" spans="1:30" ht="15.75" outlineLevel="7" x14ac:dyDescent="0.2">
      <c r="A959" s="41" t="s">
        <v>428</v>
      </c>
      <c r="B959" s="41" t="s">
        <v>414</v>
      </c>
      <c r="C959" s="41" t="s">
        <v>274</v>
      </c>
      <c r="D959" s="41" t="s">
        <v>6</v>
      </c>
      <c r="E959" s="42" t="s">
        <v>7</v>
      </c>
      <c r="F959" s="32">
        <v>15.3</v>
      </c>
      <c r="G959" s="32"/>
      <c r="H959" s="32">
        <f>SUM(F959:G959)</f>
        <v>15.3</v>
      </c>
      <c r="I959" s="32"/>
      <c r="J959" s="32"/>
      <c r="K959" s="32">
        <f>SUM(H959:J959)</f>
        <v>15.3</v>
      </c>
      <c r="L959" s="32"/>
      <c r="M959" s="32"/>
      <c r="N959" s="32">
        <f>SUM(K959:M959)</f>
        <v>15.3</v>
      </c>
      <c r="O959" s="32"/>
      <c r="P959" s="252">
        <f>SUM(N959:O959)</f>
        <v>15.3</v>
      </c>
      <c r="Q959" s="34">
        <v>15.3</v>
      </c>
      <c r="R959" s="32"/>
      <c r="S959" s="32">
        <f>SUM(Q959:R959)</f>
        <v>15.3</v>
      </c>
      <c r="T959" s="32"/>
      <c r="U959" s="32">
        <f>SUM(S959:T959)</f>
        <v>15.3</v>
      </c>
      <c r="V959" s="32"/>
      <c r="W959" s="32">
        <f>SUM(U959:V959)</f>
        <v>15.3</v>
      </c>
      <c r="X959" s="34">
        <v>15.3</v>
      </c>
      <c r="Y959" s="32"/>
      <c r="Z959" s="32">
        <f>SUM(X959:Y959)</f>
        <v>15.3</v>
      </c>
      <c r="AA959" s="32"/>
      <c r="AB959" s="32">
        <f>SUM(Z959:AA959)</f>
        <v>15.3</v>
      </c>
      <c r="AC959" s="32"/>
      <c r="AD959" s="32">
        <f>SUM(AB959:AC959)</f>
        <v>15.3</v>
      </c>
    </row>
    <row r="960" spans="1:30" ht="15.75" outlineLevel="2" x14ac:dyDescent="0.2">
      <c r="A960" s="22" t="s">
        <v>428</v>
      </c>
      <c r="B960" s="22" t="s">
        <v>414</v>
      </c>
      <c r="C960" s="22" t="s">
        <v>188</v>
      </c>
      <c r="D960" s="22"/>
      <c r="E960" s="40" t="s">
        <v>665</v>
      </c>
      <c r="F960" s="36">
        <f t="shared" ref="F960:AD960" si="1425">F961</f>
        <v>10757.9</v>
      </c>
      <c r="G960" s="36">
        <f t="shared" si="1425"/>
        <v>0</v>
      </c>
      <c r="H960" s="36">
        <f t="shared" si="1425"/>
        <v>10757.9</v>
      </c>
      <c r="I960" s="36">
        <f t="shared" si="1425"/>
        <v>5603</v>
      </c>
      <c r="J960" s="36">
        <f t="shared" si="1425"/>
        <v>3708.4186499999996</v>
      </c>
      <c r="K960" s="36">
        <f t="shared" si="1425"/>
        <v>20069.318650000001</v>
      </c>
      <c r="L960" s="36">
        <f t="shared" si="1425"/>
        <v>56.720240000000004</v>
      </c>
      <c r="M960" s="36">
        <f t="shared" si="1425"/>
        <v>0</v>
      </c>
      <c r="N960" s="36">
        <f t="shared" si="1425"/>
        <v>20126.03889</v>
      </c>
      <c r="O960" s="36">
        <f t="shared" si="1425"/>
        <v>0</v>
      </c>
      <c r="P960" s="253">
        <f t="shared" si="1425"/>
        <v>20126.03889</v>
      </c>
      <c r="Q960" s="36">
        <f t="shared" si="1425"/>
        <v>8816.1</v>
      </c>
      <c r="R960" s="36">
        <f t="shared" si="1425"/>
        <v>0</v>
      </c>
      <c r="S960" s="36">
        <f t="shared" si="1425"/>
        <v>8816.1</v>
      </c>
      <c r="T960" s="36">
        <f t="shared" si="1425"/>
        <v>0</v>
      </c>
      <c r="U960" s="36">
        <f t="shared" si="1425"/>
        <v>8816.1</v>
      </c>
      <c r="V960" s="36">
        <f t="shared" si="1425"/>
        <v>0</v>
      </c>
      <c r="W960" s="36">
        <f t="shared" si="1425"/>
        <v>8816.1</v>
      </c>
      <c r="X960" s="36">
        <f t="shared" si="1425"/>
        <v>8816.1</v>
      </c>
      <c r="Y960" s="36">
        <f t="shared" si="1425"/>
        <v>0</v>
      </c>
      <c r="Z960" s="36">
        <f t="shared" si="1425"/>
        <v>8816.1</v>
      </c>
      <c r="AA960" s="36">
        <f t="shared" si="1425"/>
        <v>0</v>
      </c>
      <c r="AB960" s="36">
        <f t="shared" si="1425"/>
        <v>8816.1</v>
      </c>
      <c r="AC960" s="36">
        <f t="shared" si="1425"/>
        <v>0</v>
      </c>
      <c r="AD960" s="36">
        <f t="shared" si="1425"/>
        <v>8816.1</v>
      </c>
    </row>
    <row r="961" spans="1:30" ht="15.75" outlineLevel="3" x14ac:dyDescent="0.2">
      <c r="A961" s="22" t="s">
        <v>428</v>
      </c>
      <c r="B961" s="22" t="s">
        <v>414</v>
      </c>
      <c r="C961" s="22" t="s">
        <v>189</v>
      </c>
      <c r="D961" s="22"/>
      <c r="E961" s="40" t="s">
        <v>190</v>
      </c>
      <c r="F961" s="36">
        <f>F962+F971</f>
        <v>10757.9</v>
      </c>
      <c r="G961" s="36">
        <f t="shared" ref="G961" si="1426">G962+G971</f>
        <v>0</v>
      </c>
      <c r="H961" s="36">
        <f>H962+H971+H976</f>
        <v>10757.9</v>
      </c>
      <c r="I961" s="36">
        <f t="shared" ref="I961:N961" si="1427">I962+I971+I976</f>
        <v>5603</v>
      </c>
      <c r="J961" s="36">
        <f t="shared" si="1427"/>
        <v>3708.4186499999996</v>
      </c>
      <c r="K961" s="36">
        <f t="shared" si="1427"/>
        <v>20069.318650000001</v>
      </c>
      <c r="L961" s="36">
        <f t="shared" si="1427"/>
        <v>56.720240000000004</v>
      </c>
      <c r="M961" s="36">
        <f t="shared" si="1427"/>
        <v>0</v>
      </c>
      <c r="N961" s="36">
        <f t="shared" si="1427"/>
        <v>20126.03889</v>
      </c>
      <c r="O961" s="36">
        <f t="shared" ref="O961:P961" si="1428">O962+O971+O976</f>
        <v>0</v>
      </c>
      <c r="P961" s="253">
        <f t="shared" si="1428"/>
        <v>20126.03889</v>
      </c>
      <c r="Q961" s="36">
        <f>Q962+Q971</f>
        <v>8816.1</v>
      </c>
      <c r="R961" s="36">
        <f t="shared" ref="R961:U961" si="1429">R962+R971</f>
        <v>0</v>
      </c>
      <c r="S961" s="36">
        <f t="shared" si="1429"/>
        <v>8816.1</v>
      </c>
      <c r="T961" s="36">
        <f t="shared" si="1429"/>
        <v>0</v>
      </c>
      <c r="U961" s="36">
        <f t="shared" si="1429"/>
        <v>8816.1</v>
      </c>
      <c r="V961" s="36">
        <f t="shared" ref="V961:W961" si="1430">V962+V971</f>
        <v>0</v>
      </c>
      <c r="W961" s="36">
        <f t="shared" si="1430"/>
        <v>8816.1</v>
      </c>
      <c r="X961" s="36">
        <f>X962+X971</f>
        <v>8816.1</v>
      </c>
      <c r="Y961" s="36">
        <f t="shared" ref="Y961:AB961" si="1431">Y962+Y971</f>
        <v>0</v>
      </c>
      <c r="Z961" s="36">
        <f t="shared" si="1431"/>
        <v>8816.1</v>
      </c>
      <c r="AA961" s="36">
        <f t="shared" si="1431"/>
        <v>0</v>
      </c>
      <c r="AB961" s="36">
        <f t="shared" si="1431"/>
        <v>8816.1</v>
      </c>
      <c r="AC961" s="36">
        <f t="shared" ref="AC961:AD961" si="1432">AC962+AC971</f>
        <v>0</v>
      </c>
      <c r="AD961" s="36">
        <f t="shared" si="1432"/>
        <v>8816.1</v>
      </c>
    </row>
    <row r="962" spans="1:30" ht="31.5" outlineLevel="4" x14ac:dyDescent="0.2">
      <c r="A962" s="22" t="s">
        <v>428</v>
      </c>
      <c r="B962" s="22" t="s">
        <v>414</v>
      </c>
      <c r="C962" s="22" t="s">
        <v>191</v>
      </c>
      <c r="D962" s="22"/>
      <c r="E962" s="40" t="s">
        <v>192</v>
      </c>
      <c r="F962" s="36">
        <f>F969+F965+F963</f>
        <v>6415</v>
      </c>
      <c r="G962" s="36">
        <f t="shared" ref="G962" si="1433">G969+G965+G963</f>
        <v>0</v>
      </c>
      <c r="H962" s="36">
        <f>H969+H965+H963+H967</f>
        <v>6415</v>
      </c>
      <c r="I962" s="36">
        <f t="shared" ref="I962:AB962" si="1434">I969+I965+I963+I967</f>
        <v>5603</v>
      </c>
      <c r="J962" s="36">
        <f t="shared" si="1434"/>
        <v>-4700</v>
      </c>
      <c r="K962" s="36">
        <f t="shared" si="1434"/>
        <v>7318</v>
      </c>
      <c r="L962" s="36">
        <f t="shared" si="1434"/>
        <v>12.72024</v>
      </c>
      <c r="M962" s="36">
        <f t="shared" si="1434"/>
        <v>0</v>
      </c>
      <c r="N962" s="36">
        <f t="shared" si="1434"/>
        <v>7330.7202400000006</v>
      </c>
      <c r="O962" s="36">
        <f t="shared" ref="O962:P962" si="1435">O969+O965+O963+O967</f>
        <v>0</v>
      </c>
      <c r="P962" s="253">
        <f t="shared" si="1435"/>
        <v>7330.7202400000006</v>
      </c>
      <c r="Q962" s="36">
        <f t="shared" si="1434"/>
        <v>4462.6000000000004</v>
      </c>
      <c r="R962" s="36">
        <f t="shared" si="1434"/>
        <v>0</v>
      </c>
      <c r="S962" s="36">
        <f t="shared" si="1434"/>
        <v>4462.6000000000004</v>
      </c>
      <c r="T962" s="36">
        <f t="shared" si="1434"/>
        <v>0</v>
      </c>
      <c r="U962" s="36">
        <f t="shared" si="1434"/>
        <v>4462.6000000000004</v>
      </c>
      <c r="V962" s="36">
        <f t="shared" ref="V962:W962" si="1436">V969+V965+V963+V967</f>
        <v>0</v>
      </c>
      <c r="W962" s="36">
        <f t="shared" si="1436"/>
        <v>4462.6000000000004</v>
      </c>
      <c r="X962" s="36">
        <f t="shared" si="1434"/>
        <v>4462.6000000000004</v>
      </c>
      <c r="Y962" s="36">
        <f t="shared" si="1434"/>
        <v>0</v>
      </c>
      <c r="Z962" s="36">
        <f t="shared" si="1434"/>
        <v>4462.6000000000004</v>
      </c>
      <c r="AA962" s="36">
        <f t="shared" si="1434"/>
        <v>0</v>
      </c>
      <c r="AB962" s="36">
        <f t="shared" si="1434"/>
        <v>4462.6000000000004</v>
      </c>
      <c r="AC962" s="36">
        <f t="shared" ref="AC962:AD962" si="1437">AC969+AC965+AC963+AC967</f>
        <v>0</v>
      </c>
      <c r="AD962" s="36">
        <f t="shared" si="1437"/>
        <v>4462.6000000000004</v>
      </c>
    </row>
    <row r="963" spans="1:30" ht="15.75" outlineLevel="4" x14ac:dyDescent="0.2">
      <c r="A963" s="22" t="s">
        <v>428</v>
      </c>
      <c r="B963" s="22" t="s">
        <v>414</v>
      </c>
      <c r="C963" s="22" t="s">
        <v>442</v>
      </c>
      <c r="D963" s="22"/>
      <c r="E963" s="40" t="s">
        <v>443</v>
      </c>
      <c r="F963" s="36">
        <f t="shared" ref="F963:AD963" si="1438">F964</f>
        <v>1500</v>
      </c>
      <c r="G963" s="36">
        <f t="shared" si="1438"/>
        <v>0</v>
      </c>
      <c r="H963" s="36">
        <f t="shared" si="1438"/>
        <v>1500</v>
      </c>
      <c r="I963" s="36">
        <f t="shared" si="1438"/>
        <v>0</v>
      </c>
      <c r="J963" s="36">
        <f t="shared" si="1438"/>
        <v>0</v>
      </c>
      <c r="K963" s="36">
        <f t="shared" si="1438"/>
        <v>1500</v>
      </c>
      <c r="L963" s="36">
        <f t="shared" si="1438"/>
        <v>12.72024</v>
      </c>
      <c r="M963" s="36">
        <f t="shared" si="1438"/>
        <v>0</v>
      </c>
      <c r="N963" s="36">
        <f t="shared" si="1438"/>
        <v>1512.7202400000001</v>
      </c>
      <c r="O963" s="36">
        <f t="shared" si="1438"/>
        <v>0</v>
      </c>
      <c r="P963" s="253">
        <f t="shared" si="1438"/>
        <v>1512.7202400000001</v>
      </c>
      <c r="Q963" s="36">
        <f t="shared" si="1438"/>
        <v>1500</v>
      </c>
      <c r="R963" s="36">
        <f t="shared" si="1438"/>
        <v>0</v>
      </c>
      <c r="S963" s="36">
        <f t="shared" si="1438"/>
        <v>1500</v>
      </c>
      <c r="T963" s="36">
        <f t="shared" si="1438"/>
        <v>0</v>
      </c>
      <c r="U963" s="36">
        <f t="shared" si="1438"/>
        <v>1500</v>
      </c>
      <c r="V963" s="36">
        <f t="shared" si="1438"/>
        <v>0</v>
      </c>
      <c r="W963" s="36">
        <f t="shared" si="1438"/>
        <v>1500</v>
      </c>
      <c r="X963" s="36">
        <f t="shared" si="1438"/>
        <v>1500</v>
      </c>
      <c r="Y963" s="36">
        <f t="shared" si="1438"/>
        <v>0</v>
      </c>
      <c r="Z963" s="36">
        <f t="shared" si="1438"/>
        <v>1500</v>
      </c>
      <c r="AA963" s="36">
        <f t="shared" si="1438"/>
        <v>0</v>
      </c>
      <c r="AB963" s="36">
        <f t="shared" si="1438"/>
        <v>1500</v>
      </c>
      <c r="AC963" s="36">
        <f t="shared" si="1438"/>
        <v>0</v>
      </c>
      <c r="AD963" s="36">
        <f t="shared" si="1438"/>
        <v>1500</v>
      </c>
    </row>
    <row r="964" spans="1:30" ht="15.75" outlineLevel="4" x14ac:dyDescent="0.2">
      <c r="A964" s="41" t="s">
        <v>428</v>
      </c>
      <c r="B964" s="41" t="s">
        <v>414</v>
      </c>
      <c r="C964" s="41" t="s">
        <v>442</v>
      </c>
      <c r="D964" s="41" t="s">
        <v>41</v>
      </c>
      <c r="E964" s="42" t="s">
        <v>42</v>
      </c>
      <c r="F964" s="32">
        <v>1500</v>
      </c>
      <c r="G964" s="32"/>
      <c r="H964" s="32">
        <f>SUM(F964:G964)</f>
        <v>1500</v>
      </c>
      <c r="I964" s="32"/>
      <c r="J964" s="32"/>
      <c r="K964" s="32">
        <f>SUM(H964:J964)</f>
        <v>1500</v>
      </c>
      <c r="L964" s="32">
        <v>12.72024</v>
      </c>
      <c r="M964" s="32"/>
      <c r="N964" s="32">
        <f>SUM(K964:M964)</f>
        <v>1512.7202400000001</v>
      </c>
      <c r="O964" s="32"/>
      <c r="P964" s="252">
        <f>SUM(N964:O964)</f>
        <v>1512.7202400000001</v>
      </c>
      <c r="Q964" s="34">
        <v>1500</v>
      </c>
      <c r="R964" s="32"/>
      <c r="S964" s="32">
        <f>SUM(Q964:R964)</f>
        <v>1500</v>
      </c>
      <c r="T964" s="32"/>
      <c r="U964" s="32">
        <f>SUM(S964:T964)</f>
        <v>1500</v>
      </c>
      <c r="V964" s="32"/>
      <c r="W964" s="32">
        <f>SUM(U964:V964)</f>
        <v>1500</v>
      </c>
      <c r="X964" s="34">
        <v>1500</v>
      </c>
      <c r="Y964" s="32"/>
      <c r="Z964" s="32">
        <f>SUM(X964:Y964)</f>
        <v>1500</v>
      </c>
      <c r="AA964" s="32"/>
      <c r="AB964" s="32">
        <f>SUM(Z964:AA964)</f>
        <v>1500</v>
      </c>
      <c r="AC964" s="32"/>
      <c r="AD964" s="32">
        <f>SUM(AB964:AC964)</f>
        <v>1500</v>
      </c>
    </row>
    <row r="965" spans="1:30" ht="15.75" outlineLevel="4" x14ac:dyDescent="0.2">
      <c r="A965" s="22" t="s">
        <v>428</v>
      </c>
      <c r="B965" s="22" t="s">
        <v>414</v>
      </c>
      <c r="C965" s="22" t="s">
        <v>288</v>
      </c>
      <c r="D965" s="22"/>
      <c r="E965" s="40" t="s">
        <v>289</v>
      </c>
      <c r="F965" s="36">
        <f>F966</f>
        <v>215</v>
      </c>
      <c r="G965" s="36">
        <f t="shared" ref="G965:Z967" si="1439">G966</f>
        <v>0</v>
      </c>
      <c r="H965" s="36">
        <f t="shared" si="1439"/>
        <v>215</v>
      </c>
      <c r="I965" s="36">
        <f t="shared" si="1439"/>
        <v>0</v>
      </c>
      <c r="J965" s="36">
        <f t="shared" si="1439"/>
        <v>0</v>
      </c>
      <c r="K965" s="36">
        <f t="shared" si="1439"/>
        <v>215</v>
      </c>
      <c r="L965" s="36">
        <f t="shared" si="1439"/>
        <v>0</v>
      </c>
      <c r="M965" s="36">
        <f t="shared" si="1439"/>
        <v>0</v>
      </c>
      <c r="N965" s="36">
        <f t="shared" si="1439"/>
        <v>215</v>
      </c>
      <c r="O965" s="36">
        <f t="shared" si="1439"/>
        <v>0</v>
      </c>
      <c r="P965" s="253">
        <f t="shared" si="1439"/>
        <v>215</v>
      </c>
      <c r="Q965" s="36">
        <f t="shared" si="1439"/>
        <v>962.6</v>
      </c>
      <c r="R965" s="36">
        <f t="shared" si="1439"/>
        <v>0</v>
      </c>
      <c r="S965" s="36">
        <f t="shared" si="1439"/>
        <v>962.6</v>
      </c>
      <c r="T965" s="36">
        <f t="shared" si="1439"/>
        <v>0</v>
      </c>
      <c r="U965" s="36">
        <f t="shared" si="1439"/>
        <v>962.6</v>
      </c>
      <c r="V965" s="36">
        <f t="shared" si="1439"/>
        <v>0</v>
      </c>
      <c r="W965" s="36">
        <f t="shared" si="1439"/>
        <v>962.6</v>
      </c>
      <c r="X965" s="36">
        <f t="shared" si="1439"/>
        <v>962.6</v>
      </c>
      <c r="Y965" s="36">
        <f t="shared" si="1439"/>
        <v>0</v>
      </c>
      <c r="Z965" s="36">
        <f t="shared" si="1439"/>
        <v>962.6</v>
      </c>
      <c r="AA965" s="36">
        <f t="shared" ref="AA965:AD965" si="1440">AA966</f>
        <v>0</v>
      </c>
      <c r="AB965" s="36">
        <f t="shared" si="1440"/>
        <v>962.6</v>
      </c>
      <c r="AC965" s="36">
        <f t="shared" si="1440"/>
        <v>0</v>
      </c>
      <c r="AD965" s="36">
        <f t="shared" si="1440"/>
        <v>962.6</v>
      </c>
    </row>
    <row r="966" spans="1:30" ht="15.75" outlineLevel="4" x14ac:dyDescent="0.2">
      <c r="A966" s="41" t="s">
        <v>428</v>
      </c>
      <c r="B966" s="41" t="s">
        <v>414</v>
      </c>
      <c r="C966" s="41" t="s">
        <v>288</v>
      </c>
      <c r="D966" s="41" t="s">
        <v>41</v>
      </c>
      <c r="E966" s="42" t="s">
        <v>42</v>
      </c>
      <c r="F966" s="32">
        <v>215</v>
      </c>
      <c r="G966" s="32"/>
      <c r="H966" s="32">
        <f>SUM(F966:G966)</f>
        <v>215</v>
      </c>
      <c r="I966" s="32"/>
      <c r="J966" s="32"/>
      <c r="K966" s="32">
        <f>SUM(H966:J966)</f>
        <v>215</v>
      </c>
      <c r="L966" s="32"/>
      <c r="M966" s="32"/>
      <c r="N966" s="32">
        <f>SUM(K966:M966)</f>
        <v>215</v>
      </c>
      <c r="O966" s="32"/>
      <c r="P966" s="252">
        <f>SUM(N966:O966)</f>
        <v>215</v>
      </c>
      <c r="Q966" s="34">
        <v>962.6</v>
      </c>
      <c r="R966" s="32"/>
      <c r="S966" s="32">
        <f>SUM(Q966:R966)</f>
        <v>962.6</v>
      </c>
      <c r="T966" s="32"/>
      <c r="U966" s="32">
        <f>SUM(S966:T966)</f>
        <v>962.6</v>
      </c>
      <c r="V966" s="32"/>
      <c r="W966" s="32">
        <f>SUM(U966:V966)</f>
        <v>962.6</v>
      </c>
      <c r="X966" s="34">
        <v>962.6</v>
      </c>
      <c r="Y966" s="32"/>
      <c r="Z966" s="32">
        <f>SUM(X966:Y966)</f>
        <v>962.6</v>
      </c>
      <c r="AA966" s="32"/>
      <c r="AB966" s="32">
        <f>SUM(Z966:AA966)</f>
        <v>962.6</v>
      </c>
      <c r="AC966" s="32"/>
      <c r="AD966" s="32">
        <f>SUM(AB966:AC966)</f>
        <v>962.6</v>
      </c>
    </row>
    <row r="967" spans="1:30" ht="31.5" outlineLevel="4" x14ac:dyDescent="0.25">
      <c r="A967" s="22" t="s">
        <v>428</v>
      </c>
      <c r="B967" s="22" t="s">
        <v>414</v>
      </c>
      <c r="C967" s="22" t="s">
        <v>731</v>
      </c>
      <c r="D967" s="22"/>
      <c r="E967" s="43" t="s">
        <v>732</v>
      </c>
      <c r="F967" s="32"/>
      <c r="G967" s="32"/>
      <c r="H967" s="36">
        <f t="shared" si="1439"/>
        <v>0</v>
      </c>
      <c r="I967" s="36">
        <f t="shared" si="1439"/>
        <v>5603</v>
      </c>
      <c r="J967" s="36">
        <f t="shared" si="1439"/>
        <v>0</v>
      </c>
      <c r="K967" s="36">
        <f t="shared" si="1439"/>
        <v>5603</v>
      </c>
      <c r="L967" s="36">
        <f t="shared" si="1439"/>
        <v>0</v>
      </c>
      <c r="M967" s="36">
        <f t="shared" si="1439"/>
        <v>0</v>
      </c>
      <c r="N967" s="36">
        <f t="shared" si="1439"/>
        <v>5603</v>
      </c>
      <c r="O967" s="36">
        <f t="shared" si="1439"/>
        <v>0</v>
      </c>
      <c r="P967" s="253">
        <f t="shared" si="1439"/>
        <v>5603</v>
      </c>
      <c r="Q967" s="34"/>
      <c r="R967" s="32"/>
      <c r="S967" s="32"/>
      <c r="T967" s="32"/>
      <c r="U967" s="32"/>
      <c r="V967" s="32"/>
      <c r="W967" s="32"/>
      <c r="X967" s="34"/>
      <c r="Y967" s="32"/>
      <c r="Z967" s="32"/>
      <c r="AA967" s="32"/>
      <c r="AB967" s="32"/>
      <c r="AC967" s="32"/>
      <c r="AD967" s="32"/>
    </row>
    <row r="968" spans="1:30" ht="15.75" outlineLevel="4" x14ac:dyDescent="0.2">
      <c r="A968" s="41" t="s">
        <v>428</v>
      </c>
      <c r="B968" s="41" t="s">
        <v>414</v>
      </c>
      <c r="C968" s="41" t="s">
        <v>731</v>
      </c>
      <c r="D968" s="41" t="s">
        <v>76</v>
      </c>
      <c r="E968" s="38" t="s">
        <v>77</v>
      </c>
      <c r="F968" s="32"/>
      <c r="G968" s="32"/>
      <c r="H968" s="32"/>
      <c r="I968" s="32">
        <v>5603</v>
      </c>
      <c r="J968" s="32"/>
      <c r="K968" s="32">
        <f>SUM(H968:J968)</f>
        <v>5603</v>
      </c>
      <c r="L968" s="32"/>
      <c r="M968" s="32"/>
      <c r="N968" s="32">
        <f>SUM(K968:M968)</f>
        <v>5603</v>
      </c>
      <c r="O968" s="32"/>
      <c r="P968" s="252">
        <f>SUM(N968:O968)</f>
        <v>5603</v>
      </c>
      <c r="Q968" s="34"/>
      <c r="R968" s="32"/>
      <c r="S968" s="32"/>
      <c r="T968" s="32"/>
      <c r="U968" s="32"/>
      <c r="V968" s="32"/>
      <c r="W968" s="32"/>
      <c r="X968" s="34"/>
      <c r="Y968" s="32"/>
      <c r="Z968" s="32"/>
      <c r="AA968" s="32"/>
      <c r="AB968" s="32"/>
      <c r="AC968" s="32"/>
      <c r="AD968" s="32"/>
    </row>
    <row r="969" spans="1:30" ht="31.5" outlineLevel="7" x14ac:dyDescent="0.2">
      <c r="A969" s="22" t="s">
        <v>428</v>
      </c>
      <c r="B969" s="22" t="s">
        <v>414</v>
      </c>
      <c r="C969" s="22" t="s">
        <v>330</v>
      </c>
      <c r="D969" s="41"/>
      <c r="E969" s="40" t="s">
        <v>331</v>
      </c>
      <c r="F969" s="36">
        <f>F970</f>
        <v>4700</v>
      </c>
      <c r="G969" s="36">
        <f t="shared" ref="G969:M969" si="1441">G970</f>
        <v>0</v>
      </c>
      <c r="H969" s="36">
        <f t="shared" si="1441"/>
        <v>4700</v>
      </c>
      <c r="I969" s="36">
        <f t="shared" si="1441"/>
        <v>0</v>
      </c>
      <c r="J969" s="36">
        <f t="shared" si="1441"/>
        <v>-4700</v>
      </c>
      <c r="K969" s="36">
        <f t="shared" si="1441"/>
        <v>0</v>
      </c>
      <c r="L969" s="36">
        <f t="shared" si="1441"/>
        <v>0</v>
      </c>
      <c r="M969" s="36">
        <f t="shared" si="1441"/>
        <v>0</v>
      </c>
      <c r="N969" s="36"/>
      <c r="O969" s="36">
        <f t="shared" ref="O969" si="1442">O970</f>
        <v>0</v>
      </c>
      <c r="P969" s="253"/>
      <c r="Q969" s="36">
        <f>Q970</f>
        <v>2000</v>
      </c>
      <c r="R969" s="36">
        <f t="shared" ref="R969:W969" si="1443">R970</f>
        <v>0</v>
      </c>
      <c r="S969" s="36">
        <f t="shared" si="1443"/>
        <v>2000</v>
      </c>
      <c r="T969" s="36">
        <f t="shared" si="1443"/>
        <v>0</v>
      </c>
      <c r="U969" s="36">
        <f t="shared" si="1443"/>
        <v>2000</v>
      </c>
      <c r="V969" s="36">
        <f t="shared" si="1443"/>
        <v>0</v>
      </c>
      <c r="W969" s="36">
        <f t="shared" si="1443"/>
        <v>2000</v>
      </c>
      <c r="X969" s="36">
        <f>X970</f>
        <v>2000</v>
      </c>
      <c r="Y969" s="36">
        <f t="shared" ref="Y969:AD969" si="1444">Y970</f>
        <v>0</v>
      </c>
      <c r="Z969" s="36">
        <f t="shared" si="1444"/>
        <v>2000</v>
      </c>
      <c r="AA969" s="36">
        <f t="shared" si="1444"/>
        <v>0</v>
      </c>
      <c r="AB969" s="36">
        <f t="shared" si="1444"/>
        <v>2000</v>
      </c>
      <c r="AC969" s="36">
        <f t="shared" si="1444"/>
        <v>0</v>
      </c>
      <c r="AD969" s="36">
        <f t="shared" si="1444"/>
        <v>2000</v>
      </c>
    </row>
    <row r="970" spans="1:30" ht="15.75" outlineLevel="7" x14ac:dyDescent="0.2">
      <c r="A970" s="41" t="s">
        <v>428</v>
      </c>
      <c r="B970" s="41" t="s">
        <v>414</v>
      </c>
      <c r="C970" s="41" t="s">
        <v>330</v>
      </c>
      <c r="D970" s="41" t="s">
        <v>41</v>
      </c>
      <c r="E970" s="42" t="s">
        <v>42</v>
      </c>
      <c r="F970" s="32">
        <f>1750+2950</f>
        <v>4700</v>
      </c>
      <c r="G970" s="32"/>
      <c r="H970" s="32">
        <f>SUM(F970:G970)</f>
        <v>4700</v>
      </c>
      <c r="I970" s="32"/>
      <c r="J970" s="32">
        <v>-4700</v>
      </c>
      <c r="K970" s="32">
        <f>SUM(H970:J970)</f>
        <v>0</v>
      </c>
      <c r="L970" s="32"/>
      <c r="M970" s="32"/>
      <c r="N970" s="32"/>
      <c r="O970" s="32"/>
      <c r="P970" s="252"/>
      <c r="Q970" s="34">
        <v>2000</v>
      </c>
      <c r="R970" s="32"/>
      <c r="S970" s="32">
        <f>SUM(Q970:R970)</f>
        <v>2000</v>
      </c>
      <c r="T970" s="32"/>
      <c r="U970" s="32">
        <f>SUM(S970:T970)</f>
        <v>2000</v>
      </c>
      <c r="V970" s="32"/>
      <c r="W970" s="32">
        <f>SUM(U970:V970)</f>
        <v>2000</v>
      </c>
      <c r="X970" s="34">
        <v>2000</v>
      </c>
      <c r="Y970" s="32"/>
      <c r="Z970" s="32">
        <f>SUM(X970:Y970)</f>
        <v>2000</v>
      </c>
      <c r="AA970" s="32"/>
      <c r="AB970" s="32">
        <f>SUM(Z970:AA970)</f>
        <v>2000</v>
      </c>
      <c r="AC970" s="32"/>
      <c r="AD970" s="32">
        <f>SUM(AB970:AC970)</f>
        <v>2000</v>
      </c>
    </row>
    <row r="971" spans="1:30" ht="15.75" outlineLevel="4" x14ac:dyDescent="0.2">
      <c r="A971" s="22" t="s">
        <v>428</v>
      </c>
      <c r="B971" s="22" t="s">
        <v>414</v>
      </c>
      <c r="C971" s="22" t="s">
        <v>285</v>
      </c>
      <c r="D971" s="22"/>
      <c r="E971" s="40" t="s">
        <v>286</v>
      </c>
      <c r="F971" s="36">
        <f>F972</f>
        <v>4342.8999999999996</v>
      </c>
      <c r="G971" s="36">
        <f t="shared" ref="G971:AD971" si="1445">G972</f>
        <v>0</v>
      </c>
      <c r="H971" s="36">
        <f t="shared" si="1445"/>
        <v>4342.8999999999996</v>
      </c>
      <c r="I971" s="36">
        <f t="shared" si="1445"/>
        <v>0</v>
      </c>
      <c r="J971" s="36">
        <f t="shared" si="1445"/>
        <v>0</v>
      </c>
      <c r="K971" s="36">
        <f t="shared" si="1445"/>
        <v>4342.8999999999996</v>
      </c>
      <c r="L971" s="36">
        <f t="shared" si="1445"/>
        <v>44</v>
      </c>
      <c r="M971" s="36">
        <f t="shared" si="1445"/>
        <v>0</v>
      </c>
      <c r="N971" s="36">
        <f t="shared" si="1445"/>
        <v>4386.8999999999996</v>
      </c>
      <c r="O971" s="36">
        <f t="shared" si="1445"/>
        <v>0</v>
      </c>
      <c r="P971" s="253">
        <f t="shared" si="1445"/>
        <v>4386.8999999999996</v>
      </c>
      <c r="Q971" s="36">
        <f t="shared" si="1445"/>
        <v>4353.5</v>
      </c>
      <c r="R971" s="36">
        <f t="shared" si="1445"/>
        <v>0</v>
      </c>
      <c r="S971" s="36">
        <f t="shared" si="1445"/>
        <v>4353.5</v>
      </c>
      <c r="T971" s="36">
        <f t="shared" si="1445"/>
        <v>0</v>
      </c>
      <c r="U971" s="36">
        <f t="shared" si="1445"/>
        <v>4353.5</v>
      </c>
      <c r="V971" s="36">
        <f t="shared" si="1445"/>
        <v>0</v>
      </c>
      <c r="W971" s="36">
        <f t="shared" si="1445"/>
        <v>4353.5</v>
      </c>
      <c r="X971" s="36">
        <f t="shared" si="1445"/>
        <v>4353.5</v>
      </c>
      <c r="Y971" s="36">
        <f t="shared" si="1445"/>
        <v>0</v>
      </c>
      <c r="Z971" s="36">
        <f t="shared" si="1445"/>
        <v>4353.5</v>
      </c>
      <c r="AA971" s="36">
        <f t="shared" si="1445"/>
        <v>0</v>
      </c>
      <c r="AB971" s="36">
        <f t="shared" si="1445"/>
        <v>4353.5</v>
      </c>
      <c r="AC971" s="36">
        <f t="shared" si="1445"/>
        <v>0</v>
      </c>
      <c r="AD971" s="36">
        <f t="shared" si="1445"/>
        <v>4353.5</v>
      </c>
    </row>
    <row r="972" spans="1:30" ht="15.75" outlineLevel="5" x14ac:dyDescent="0.2">
      <c r="A972" s="22" t="s">
        <v>428</v>
      </c>
      <c r="B972" s="22" t="s">
        <v>414</v>
      </c>
      <c r="C972" s="22" t="s">
        <v>290</v>
      </c>
      <c r="D972" s="26"/>
      <c r="E972" s="27" t="s">
        <v>291</v>
      </c>
      <c r="F972" s="28">
        <f t="shared" ref="F972:AB972" si="1446">F973+F974+F975</f>
        <v>4342.8999999999996</v>
      </c>
      <c r="G972" s="28">
        <f t="shared" si="1446"/>
        <v>0</v>
      </c>
      <c r="H972" s="28">
        <f t="shared" si="1446"/>
        <v>4342.8999999999996</v>
      </c>
      <c r="I972" s="28">
        <f t="shared" si="1446"/>
        <v>0</v>
      </c>
      <c r="J972" s="28">
        <f t="shared" si="1446"/>
        <v>0</v>
      </c>
      <c r="K972" s="28">
        <f t="shared" si="1446"/>
        <v>4342.8999999999996</v>
      </c>
      <c r="L972" s="28">
        <f t="shared" si="1446"/>
        <v>44</v>
      </c>
      <c r="M972" s="28">
        <f t="shared" si="1446"/>
        <v>0</v>
      </c>
      <c r="N972" s="28">
        <f t="shared" si="1446"/>
        <v>4386.8999999999996</v>
      </c>
      <c r="O972" s="28">
        <f t="shared" ref="O972:P972" si="1447">O973+O974+O975</f>
        <v>0</v>
      </c>
      <c r="P972" s="251">
        <f t="shared" si="1447"/>
        <v>4386.8999999999996</v>
      </c>
      <c r="Q972" s="28">
        <f t="shared" si="1446"/>
        <v>4353.5</v>
      </c>
      <c r="R972" s="28">
        <f t="shared" si="1446"/>
        <v>0</v>
      </c>
      <c r="S972" s="28">
        <f t="shared" si="1446"/>
        <v>4353.5</v>
      </c>
      <c r="T972" s="28">
        <f t="shared" si="1446"/>
        <v>0</v>
      </c>
      <c r="U972" s="28">
        <f t="shared" si="1446"/>
        <v>4353.5</v>
      </c>
      <c r="V972" s="28">
        <f t="shared" ref="V972:W972" si="1448">V973+V974+V975</f>
        <v>0</v>
      </c>
      <c r="W972" s="28">
        <f t="shared" si="1448"/>
        <v>4353.5</v>
      </c>
      <c r="X972" s="28">
        <f t="shared" si="1446"/>
        <v>4353.5</v>
      </c>
      <c r="Y972" s="28">
        <f t="shared" si="1446"/>
        <v>0</v>
      </c>
      <c r="Z972" s="28">
        <f t="shared" si="1446"/>
        <v>4353.5</v>
      </c>
      <c r="AA972" s="28">
        <f t="shared" si="1446"/>
        <v>0</v>
      </c>
      <c r="AB972" s="28">
        <f t="shared" si="1446"/>
        <v>4353.5</v>
      </c>
      <c r="AC972" s="28">
        <f t="shared" ref="AC972:AD972" si="1449">AC973+AC974+AC975</f>
        <v>0</v>
      </c>
      <c r="AD972" s="28">
        <f t="shared" si="1449"/>
        <v>4353.5</v>
      </c>
    </row>
    <row r="973" spans="1:30" ht="15.75" outlineLevel="7" x14ac:dyDescent="0.2">
      <c r="A973" s="41" t="s">
        <v>428</v>
      </c>
      <c r="B973" s="41" t="s">
        <v>414</v>
      </c>
      <c r="C973" s="41" t="s">
        <v>290</v>
      </c>
      <c r="D973" s="30" t="s">
        <v>6</v>
      </c>
      <c r="E973" s="38" t="s">
        <v>7</v>
      </c>
      <c r="F973" s="51">
        <v>973</v>
      </c>
      <c r="G973" s="32"/>
      <c r="H973" s="32">
        <f t="shared" ref="H973:H975" si="1450">SUM(F973:G973)</f>
        <v>973</v>
      </c>
      <c r="I973" s="32"/>
      <c r="J973" s="32"/>
      <c r="K973" s="32">
        <f t="shared" ref="K973:K975" si="1451">SUM(H973:J973)</f>
        <v>973</v>
      </c>
      <c r="L973" s="32">
        <v>44</v>
      </c>
      <c r="M973" s="32"/>
      <c r="N973" s="32">
        <f t="shared" ref="N973:N975" si="1452">SUM(K973:M973)</f>
        <v>1017</v>
      </c>
      <c r="O973" s="32"/>
      <c r="P973" s="252">
        <f>SUM(N973:O973)</f>
        <v>1017</v>
      </c>
      <c r="Q973" s="34">
        <v>973</v>
      </c>
      <c r="R973" s="32"/>
      <c r="S973" s="32">
        <f t="shared" ref="S973:S975" si="1453">SUM(Q973:R973)</f>
        <v>973</v>
      </c>
      <c r="T973" s="32"/>
      <c r="U973" s="32">
        <f t="shared" ref="U973:U975" si="1454">SUM(S973:T973)</f>
        <v>973</v>
      </c>
      <c r="V973" s="32"/>
      <c r="W973" s="32">
        <f t="shared" ref="W973:W975" si="1455">SUM(U973:V973)</f>
        <v>973</v>
      </c>
      <c r="X973" s="34">
        <v>973</v>
      </c>
      <c r="Y973" s="32"/>
      <c r="Z973" s="32">
        <f t="shared" ref="Z973:Z975" si="1456">SUM(X973:Y973)</f>
        <v>973</v>
      </c>
      <c r="AA973" s="32"/>
      <c r="AB973" s="32">
        <f t="shared" ref="AB973:AB975" si="1457">SUM(Z973:AA973)</f>
        <v>973</v>
      </c>
      <c r="AC973" s="32"/>
      <c r="AD973" s="32">
        <f t="shared" ref="AD973:AD975" si="1458">SUM(AB973:AC973)</f>
        <v>973</v>
      </c>
    </row>
    <row r="974" spans="1:30" ht="15.75" outlineLevel="7" x14ac:dyDescent="0.2">
      <c r="A974" s="41" t="s">
        <v>428</v>
      </c>
      <c r="B974" s="41" t="s">
        <v>414</v>
      </c>
      <c r="C974" s="41" t="s">
        <v>290</v>
      </c>
      <c r="D974" s="30" t="s">
        <v>18</v>
      </c>
      <c r="E974" s="38" t="s">
        <v>19</v>
      </c>
      <c r="F974" s="51">
        <v>303.39999999999998</v>
      </c>
      <c r="G974" s="32"/>
      <c r="H974" s="32">
        <f t="shared" si="1450"/>
        <v>303.39999999999998</v>
      </c>
      <c r="I974" s="32"/>
      <c r="J974" s="32"/>
      <c r="K974" s="32">
        <f t="shared" si="1451"/>
        <v>303.39999999999998</v>
      </c>
      <c r="L974" s="32"/>
      <c r="M974" s="32"/>
      <c r="N974" s="32">
        <f t="shared" si="1452"/>
        <v>303.39999999999998</v>
      </c>
      <c r="O974" s="32"/>
      <c r="P974" s="252">
        <f>SUM(N974:O974)</f>
        <v>303.39999999999998</v>
      </c>
      <c r="Q974" s="34">
        <v>380.5</v>
      </c>
      <c r="R974" s="32"/>
      <c r="S974" s="32">
        <f t="shared" si="1453"/>
        <v>380.5</v>
      </c>
      <c r="T974" s="32"/>
      <c r="U974" s="32">
        <f t="shared" si="1454"/>
        <v>380.5</v>
      </c>
      <c r="V974" s="32"/>
      <c r="W974" s="32">
        <f t="shared" si="1455"/>
        <v>380.5</v>
      </c>
      <c r="X974" s="34">
        <v>380.5</v>
      </c>
      <c r="Y974" s="32"/>
      <c r="Z974" s="32">
        <f t="shared" si="1456"/>
        <v>380.5</v>
      </c>
      <c r="AA974" s="32"/>
      <c r="AB974" s="32">
        <f t="shared" si="1457"/>
        <v>380.5</v>
      </c>
      <c r="AC974" s="32"/>
      <c r="AD974" s="32">
        <f t="shared" si="1458"/>
        <v>380.5</v>
      </c>
    </row>
    <row r="975" spans="1:30" ht="15.75" outlineLevel="7" x14ac:dyDescent="0.2">
      <c r="A975" s="41" t="s">
        <v>428</v>
      </c>
      <c r="B975" s="41" t="s">
        <v>414</v>
      </c>
      <c r="C975" s="41" t="s">
        <v>290</v>
      </c>
      <c r="D975" s="30" t="s">
        <v>41</v>
      </c>
      <c r="E975" s="38" t="s">
        <v>42</v>
      </c>
      <c r="F975" s="51">
        <v>3066.5</v>
      </c>
      <c r="G975" s="32"/>
      <c r="H975" s="32">
        <f t="shared" si="1450"/>
        <v>3066.5</v>
      </c>
      <c r="I975" s="32"/>
      <c r="J975" s="32"/>
      <c r="K975" s="32">
        <f t="shared" si="1451"/>
        <v>3066.5</v>
      </c>
      <c r="L975" s="32"/>
      <c r="M975" s="32"/>
      <c r="N975" s="32">
        <f t="shared" si="1452"/>
        <v>3066.5</v>
      </c>
      <c r="O975" s="32"/>
      <c r="P975" s="252">
        <f>SUM(N975:O975)</f>
        <v>3066.5</v>
      </c>
      <c r="Q975" s="34">
        <v>3000</v>
      </c>
      <c r="R975" s="32"/>
      <c r="S975" s="32">
        <f t="shared" si="1453"/>
        <v>3000</v>
      </c>
      <c r="T975" s="32"/>
      <c r="U975" s="32">
        <f t="shared" si="1454"/>
        <v>3000</v>
      </c>
      <c r="V975" s="32"/>
      <c r="W975" s="32">
        <f t="shared" si="1455"/>
        <v>3000</v>
      </c>
      <c r="X975" s="34">
        <v>3000</v>
      </c>
      <c r="Y975" s="32"/>
      <c r="Z975" s="32">
        <f t="shared" si="1456"/>
        <v>3000</v>
      </c>
      <c r="AA975" s="32"/>
      <c r="AB975" s="32">
        <f t="shared" si="1457"/>
        <v>3000</v>
      </c>
      <c r="AC975" s="32"/>
      <c r="AD975" s="32">
        <f t="shared" si="1458"/>
        <v>3000</v>
      </c>
    </row>
    <row r="976" spans="1:30" ht="15.75" outlineLevel="7" x14ac:dyDescent="0.2">
      <c r="A976" s="22" t="s">
        <v>428</v>
      </c>
      <c r="B976" s="22" t="s">
        <v>414</v>
      </c>
      <c r="C976" s="22" t="s">
        <v>751</v>
      </c>
      <c r="D976" s="30"/>
      <c r="E976" s="40" t="s">
        <v>753</v>
      </c>
      <c r="F976" s="51"/>
      <c r="G976" s="32"/>
      <c r="H976" s="36">
        <f>H977</f>
        <v>0</v>
      </c>
      <c r="I976" s="36">
        <f t="shared" ref="I976:P977" si="1459">I977</f>
        <v>0</v>
      </c>
      <c r="J976" s="36">
        <f t="shared" si="1459"/>
        <v>8408.4186499999996</v>
      </c>
      <c r="K976" s="36">
        <f>K977</f>
        <v>8408.4186499999996</v>
      </c>
      <c r="L976" s="36">
        <f t="shared" si="1459"/>
        <v>0</v>
      </c>
      <c r="M976" s="36">
        <f t="shared" si="1459"/>
        <v>0</v>
      </c>
      <c r="N976" s="36">
        <f>N977</f>
        <v>8408.4186499999996</v>
      </c>
      <c r="O976" s="36">
        <f t="shared" si="1459"/>
        <v>0</v>
      </c>
      <c r="P976" s="253">
        <f>P977</f>
        <v>8408.4186499999996</v>
      </c>
      <c r="Q976" s="34"/>
      <c r="R976" s="32"/>
      <c r="S976" s="32"/>
      <c r="T976" s="32"/>
      <c r="U976" s="32"/>
      <c r="V976" s="32"/>
      <c r="W976" s="32"/>
      <c r="X976" s="34"/>
      <c r="Y976" s="32"/>
      <c r="Z976" s="32"/>
      <c r="AA976" s="32"/>
      <c r="AB976" s="32"/>
      <c r="AC976" s="32"/>
      <c r="AD976" s="32"/>
    </row>
    <row r="977" spans="1:30" ht="31.5" outlineLevel="7" x14ac:dyDescent="0.2">
      <c r="A977" s="41" t="s">
        <v>428</v>
      </c>
      <c r="B977" s="41" t="s">
        <v>414</v>
      </c>
      <c r="C977" s="41" t="s">
        <v>752</v>
      </c>
      <c r="E977" s="40" t="s">
        <v>331</v>
      </c>
      <c r="F977" s="51"/>
      <c r="G977" s="32"/>
      <c r="H977" s="36">
        <f>H978</f>
        <v>0</v>
      </c>
      <c r="I977" s="36">
        <f t="shared" si="1459"/>
        <v>0</v>
      </c>
      <c r="J977" s="36">
        <f t="shared" si="1459"/>
        <v>8408.4186499999996</v>
      </c>
      <c r="K977" s="36">
        <f t="shared" si="1459"/>
        <v>8408.4186499999996</v>
      </c>
      <c r="L977" s="36">
        <f t="shared" si="1459"/>
        <v>0</v>
      </c>
      <c r="M977" s="36">
        <f t="shared" si="1459"/>
        <v>0</v>
      </c>
      <c r="N977" s="36">
        <f t="shared" si="1459"/>
        <v>8408.4186499999996</v>
      </c>
      <c r="O977" s="36">
        <f t="shared" si="1459"/>
        <v>0</v>
      </c>
      <c r="P977" s="253">
        <f t="shared" si="1459"/>
        <v>8408.4186499999996</v>
      </c>
      <c r="Q977" s="34"/>
      <c r="R977" s="32"/>
      <c r="S977" s="32"/>
      <c r="T977" s="32"/>
      <c r="U977" s="32"/>
      <c r="V977" s="32"/>
      <c r="W977" s="32"/>
      <c r="X977" s="34"/>
      <c r="Y977" s="32"/>
      <c r="Z977" s="32"/>
      <c r="AA977" s="32"/>
      <c r="AB977" s="32"/>
      <c r="AC977" s="32"/>
      <c r="AD977" s="32"/>
    </row>
    <row r="978" spans="1:30" ht="15.75" outlineLevel="7" x14ac:dyDescent="0.2">
      <c r="A978" s="41" t="s">
        <v>428</v>
      </c>
      <c r="B978" s="41" t="s">
        <v>414</v>
      </c>
      <c r="C978" s="41" t="s">
        <v>752</v>
      </c>
      <c r="D978" s="30" t="s">
        <v>41</v>
      </c>
      <c r="E978" s="42" t="s">
        <v>42</v>
      </c>
      <c r="F978" s="51"/>
      <c r="G978" s="32"/>
      <c r="H978" s="32">
        <v>0</v>
      </c>
      <c r="I978" s="32"/>
      <c r="J978" s="32">
        <f>742.15589+3866.26276+3800</f>
        <v>8408.4186499999996</v>
      </c>
      <c r="K978" s="32">
        <f>SUM(H978:J978)</f>
        <v>8408.4186499999996</v>
      </c>
      <c r="L978" s="32"/>
      <c r="M978" s="32"/>
      <c r="N978" s="32">
        <f>SUM(K978:M978)</f>
        <v>8408.4186499999996</v>
      </c>
      <c r="O978" s="32"/>
      <c r="P978" s="252">
        <f>SUM(N978:O978)</f>
        <v>8408.4186499999996</v>
      </c>
      <c r="Q978" s="34"/>
      <c r="R978" s="32"/>
      <c r="S978" s="32"/>
      <c r="T978" s="32"/>
      <c r="U978" s="32"/>
      <c r="V978" s="32"/>
      <c r="W978" s="32"/>
      <c r="X978" s="34"/>
      <c r="Y978" s="32"/>
      <c r="Z978" s="32"/>
      <c r="AA978" s="32"/>
      <c r="AB978" s="32"/>
      <c r="AC978" s="32"/>
      <c r="AD978" s="32"/>
    </row>
    <row r="979" spans="1:30" ht="15.75" outlineLevel="7" x14ac:dyDescent="0.2">
      <c r="A979" s="41"/>
      <c r="B979" s="41"/>
      <c r="C979" s="41"/>
      <c r="D979" s="30"/>
      <c r="E979" s="38"/>
      <c r="F979" s="51"/>
      <c r="G979" s="32"/>
      <c r="H979" s="32"/>
      <c r="I979" s="32"/>
      <c r="J979" s="32"/>
      <c r="K979" s="32"/>
      <c r="L979" s="32"/>
      <c r="M979" s="32"/>
      <c r="N979" s="32"/>
      <c r="O979" s="32"/>
      <c r="P979" s="252"/>
      <c r="Q979" s="34"/>
      <c r="R979" s="32"/>
      <c r="S979" s="32"/>
      <c r="T979" s="32"/>
      <c r="U979" s="32"/>
      <c r="V979" s="32"/>
      <c r="W979" s="32"/>
      <c r="X979" s="34"/>
      <c r="Y979" s="32"/>
      <c r="Z979" s="32"/>
      <c r="AA979" s="32"/>
      <c r="AB979" s="32"/>
      <c r="AC979" s="32"/>
      <c r="AD979" s="32"/>
    </row>
    <row r="980" spans="1:30" ht="15.75" outlineLevel="1" x14ac:dyDescent="0.2">
      <c r="A980" s="22" t="s">
        <v>428</v>
      </c>
      <c r="B980" s="22" t="s">
        <v>429</v>
      </c>
      <c r="C980" s="22"/>
      <c r="D980" s="22"/>
      <c r="E980" s="40" t="s">
        <v>430</v>
      </c>
      <c r="F980" s="36">
        <f t="shared" ref="F980:AC984" si="1460">F981</f>
        <v>146774.5</v>
      </c>
      <c r="G980" s="36">
        <f t="shared" si="1460"/>
        <v>0</v>
      </c>
      <c r="H980" s="36">
        <f t="shared" si="1460"/>
        <v>146774.5</v>
      </c>
      <c r="I980" s="36">
        <f t="shared" si="1460"/>
        <v>0</v>
      </c>
      <c r="J980" s="36">
        <f t="shared" si="1460"/>
        <v>0</v>
      </c>
      <c r="K980" s="36">
        <f t="shared" si="1460"/>
        <v>146774.5</v>
      </c>
      <c r="L980" s="36">
        <f t="shared" si="1460"/>
        <v>0</v>
      </c>
      <c r="M980" s="36">
        <f t="shared" si="1460"/>
        <v>6311.5132599999997</v>
      </c>
      <c r="N980" s="36">
        <f t="shared" si="1460"/>
        <v>153086.01326000001</v>
      </c>
      <c r="O980" s="36">
        <f t="shared" si="1460"/>
        <v>13374.435309999999</v>
      </c>
      <c r="P980" s="253">
        <f t="shared" si="1460"/>
        <v>166460.44857000001</v>
      </c>
      <c r="Q980" s="36">
        <f t="shared" si="1460"/>
        <v>146774.5</v>
      </c>
      <c r="R980" s="36">
        <f t="shared" si="1460"/>
        <v>0</v>
      </c>
      <c r="S980" s="36">
        <f t="shared" si="1460"/>
        <v>146774.5</v>
      </c>
      <c r="T980" s="36">
        <f t="shared" si="1460"/>
        <v>0</v>
      </c>
      <c r="U980" s="36">
        <f t="shared" si="1460"/>
        <v>146774.5</v>
      </c>
      <c r="V980" s="36">
        <f t="shared" si="1460"/>
        <v>0</v>
      </c>
      <c r="W980" s="36">
        <f t="shared" si="1460"/>
        <v>146774.5</v>
      </c>
      <c r="X980" s="36">
        <f t="shared" si="1460"/>
        <v>146774.5</v>
      </c>
      <c r="Y980" s="36">
        <f t="shared" si="1460"/>
        <v>0</v>
      </c>
      <c r="Z980" s="36">
        <f t="shared" si="1460"/>
        <v>146774.5</v>
      </c>
      <c r="AA980" s="36">
        <f t="shared" si="1460"/>
        <v>0</v>
      </c>
      <c r="AB980" s="36">
        <f t="shared" si="1460"/>
        <v>146774.5</v>
      </c>
      <c r="AC980" s="36">
        <f t="shared" si="1460"/>
        <v>0</v>
      </c>
      <c r="AD980" s="36">
        <f t="shared" ref="AC980:AD984" si="1461">AD981</f>
        <v>146774.5</v>
      </c>
    </row>
    <row r="981" spans="1:30" ht="15.75" outlineLevel="2" x14ac:dyDescent="0.2">
      <c r="A981" s="22" t="s">
        <v>428</v>
      </c>
      <c r="B981" s="22" t="s">
        <v>429</v>
      </c>
      <c r="C981" s="22" t="s">
        <v>188</v>
      </c>
      <c r="D981" s="22"/>
      <c r="E981" s="40" t="s">
        <v>665</v>
      </c>
      <c r="F981" s="36">
        <f t="shared" si="1460"/>
        <v>146774.5</v>
      </c>
      <c r="G981" s="36">
        <f t="shared" si="1460"/>
        <v>0</v>
      </c>
      <c r="H981" s="36">
        <f t="shared" si="1460"/>
        <v>146774.5</v>
      </c>
      <c r="I981" s="36">
        <f t="shared" si="1460"/>
        <v>0</v>
      </c>
      <c r="J981" s="36">
        <f t="shared" si="1460"/>
        <v>0</v>
      </c>
      <c r="K981" s="36">
        <f t="shared" si="1460"/>
        <v>146774.5</v>
      </c>
      <c r="L981" s="36">
        <f t="shared" si="1460"/>
        <v>0</v>
      </c>
      <c r="M981" s="36">
        <f t="shared" si="1460"/>
        <v>6311.5132599999997</v>
      </c>
      <c r="N981" s="36">
        <f t="shared" si="1460"/>
        <v>153086.01326000001</v>
      </c>
      <c r="O981" s="36">
        <f t="shared" si="1460"/>
        <v>13374.435309999999</v>
      </c>
      <c r="P981" s="253">
        <f t="shared" si="1460"/>
        <v>166460.44857000001</v>
      </c>
      <c r="Q981" s="36">
        <f t="shared" si="1460"/>
        <v>146774.5</v>
      </c>
      <c r="R981" s="36">
        <f t="shared" si="1460"/>
        <v>0</v>
      </c>
      <c r="S981" s="36">
        <f t="shared" si="1460"/>
        <v>146774.5</v>
      </c>
      <c r="T981" s="36">
        <f t="shared" si="1460"/>
        <v>0</v>
      </c>
      <c r="U981" s="36">
        <f t="shared" si="1460"/>
        <v>146774.5</v>
      </c>
      <c r="V981" s="36">
        <f t="shared" si="1460"/>
        <v>0</v>
      </c>
      <c r="W981" s="36">
        <f t="shared" si="1460"/>
        <v>146774.5</v>
      </c>
      <c r="X981" s="36">
        <f t="shared" si="1460"/>
        <v>146774.5</v>
      </c>
      <c r="Y981" s="36">
        <f t="shared" si="1460"/>
        <v>0</v>
      </c>
      <c r="Z981" s="36">
        <f t="shared" si="1460"/>
        <v>146774.5</v>
      </c>
      <c r="AA981" s="36">
        <f t="shared" si="1460"/>
        <v>0</v>
      </c>
      <c r="AB981" s="36">
        <f t="shared" si="1460"/>
        <v>146774.5</v>
      </c>
      <c r="AC981" s="36">
        <f t="shared" si="1461"/>
        <v>0</v>
      </c>
      <c r="AD981" s="36">
        <f t="shared" si="1461"/>
        <v>146774.5</v>
      </c>
    </row>
    <row r="982" spans="1:30" ht="31.5" outlineLevel="7" x14ac:dyDescent="0.2">
      <c r="A982" s="22" t="s">
        <v>428</v>
      </c>
      <c r="B982" s="22" t="s">
        <v>429</v>
      </c>
      <c r="C982" s="22" t="s">
        <v>280</v>
      </c>
      <c r="D982" s="22"/>
      <c r="E982" s="40" t="s">
        <v>666</v>
      </c>
      <c r="F982" s="36">
        <f t="shared" si="1460"/>
        <v>146774.5</v>
      </c>
      <c r="G982" s="36">
        <f t="shared" si="1460"/>
        <v>0</v>
      </c>
      <c r="H982" s="36">
        <f t="shared" si="1460"/>
        <v>146774.5</v>
      </c>
      <c r="I982" s="36">
        <f t="shared" si="1460"/>
        <v>0</v>
      </c>
      <c r="J982" s="36">
        <f t="shared" si="1460"/>
        <v>0</v>
      </c>
      <c r="K982" s="36">
        <f t="shared" si="1460"/>
        <v>146774.5</v>
      </c>
      <c r="L982" s="36">
        <f t="shared" si="1460"/>
        <v>0</v>
      </c>
      <c r="M982" s="36">
        <f t="shared" si="1460"/>
        <v>6311.5132599999997</v>
      </c>
      <c r="N982" s="36">
        <f t="shared" si="1460"/>
        <v>153086.01326000001</v>
      </c>
      <c r="O982" s="36">
        <f t="shared" si="1460"/>
        <v>13374.435309999999</v>
      </c>
      <c r="P982" s="253">
        <f t="shared" si="1460"/>
        <v>166460.44857000001</v>
      </c>
      <c r="Q982" s="36">
        <f t="shared" si="1460"/>
        <v>146774.5</v>
      </c>
      <c r="R982" s="36">
        <f t="shared" si="1460"/>
        <v>0</v>
      </c>
      <c r="S982" s="36">
        <f t="shared" si="1460"/>
        <v>146774.5</v>
      </c>
      <c r="T982" s="36">
        <f t="shared" si="1460"/>
        <v>0</v>
      </c>
      <c r="U982" s="36">
        <f t="shared" si="1460"/>
        <v>146774.5</v>
      </c>
      <c r="V982" s="36">
        <f t="shared" si="1460"/>
        <v>0</v>
      </c>
      <c r="W982" s="36">
        <f t="shared" si="1460"/>
        <v>146774.5</v>
      </c>
      <c r="X982" s="36">
        <f t="shared" si="1460"/>
        <v>146774.5</v>
      </c>
      <c r="Y982" s="36">
        <f t="shared" si="1460"/>
        <v>0</v>
      </c>
      <c r="Z982" s="36">
        <f t="shared" si="1460"/>
        <v>146774.5</v>
      </c>
      <c r="AA982" s="36">
        <f t="shared" si="1460"/>
        <v>0</v>
      </c>
      <c r="AB982" s="36">
        <f t="shared" si="1460"/>
        <v>146774.5</v>
      </c>
      <c r="AC982" s="36">
        <f t="shared" si="1461"/>
        <v>0</v>
      </c>
      <c r="AD982" s="36">
        <f t="shared" si="1461"/>
        <v>146774.5</v>
      </c>
    </row>
    <row r="983" spans="1:30" ht="31.5" outlineLevel="7" x14ac:dyDescent="0.2">
      <c r="A983" s="22" t="s">
        <v>428</v>
      </c>
      <c r="B983" s="22" t="s">
        <v>429</v>
      </c>
      <c r="C983" s="22" t="s">
        <v>281</v>
      </c>
      <c r="D983" s="22"/>
      <c r="E983" s="40" t="s">
        <v>26</v>
      </c>
      <c r="F983" s="36">
        <f t="shared" si="1460"/>
        <v>146774.5</v>
      </c>
      <c r="G983" s="36">
        <f t="shared" si="1460"/>
        <v>0</v>
      </c>
      <c r="H983" s="36">
        <f t="shared" si="1460"/>
        <v>146774.5</v>
      </c>
      <c r="I983" s="36">
        <f t="shared" si="1460"/>
        <v>0</v>
      </c>
      <c r="J983" s="36">
        <f t="shared" si="1460"/>
        <v>0</v>
      </c>
      <c r="K983" s="36">
        <f t="shared" si="1460"/>
        <v>146774.5</v>
      </c>
      <c r="L983" s="36">
        <f t="shared" si="1460"/>
        <v>0</v>
      </c>
      <c r="M983" s="36">
        <f t="shared" si="1460"/>
        <v>6311.5132599999997</v>
      </c>
      <c r="N983" s="36">
        <f t="shared" si="1460"/>
        <v>153086.01326000001</v>
      </c>
      <c r="O983" s="36">
        <f t="shared" si="1460"/>
        <v>13374.435309999999</v>
      </c>
      <c r="P983" s="253">
        <f t="shared" si="1460"/>
        <v>166460.44857000001</v>
      </c>
      <c r="Q983" s="36">
        <f t="shared" si="1460"/>
        <v>146774.5</v>
      </c>
      <c r="R983" s="36">
        <f t="shared" si="1460"/>
        <v>0</v>
      </c>
      <c r="S983" s="36">
        <f t="shared" si="1460"/>
        <v>146774.5</v>
      </c>
      <c r="T983" s="36">
        <f t="shared" si="1460"/>
        <v>0</v>
      </c>
      <c r="U983" s="36">
        <f t="shared" si="1460"/>
        <v>146774.5</v>
      </c>
      <c r="V983" s="36">
        <f t="shared" si="1460"/>
        <v>0</v>
      </c>
      <c r="W983" s="36">
        <f t="shared" si="1460"/>
        <v>146774.5</v>
      </c>
      <c r="X983" s="36">
        <f t="shared" si="1460"/>
        <v>146774.5</v>
      </c>
      <c r="Y983" s="36">
        <f t="shared" si="1460"/>
        <v>0</v>
      </c>
      <c r="Z983" s="36">
        <f t="shared" si="1460"/>
        <v>146774.5</v>
      </c>
      <c r="AA983" s="36">
        <f t="shared" si="1460"/>
        <v>0</v>
      </c>
      <c r="AB983" s="36">
        <f t="shared" si="1460"/>
        <v>146774.5</v>
      </c>
      <c r="AC983" s="36">
        <f t="shared" si="1461"/>
        <v>0</v>
      </c>
      <c r="AD983" s="36">
        <f t="shared" si="1461"/>
        <v>146774.5</v>
      </c>
    </row>
    <row r="984" spans="1:30" ht="31.5" outlineLevel="7" x14ac:dyDescent="0.2">
      <c r="A984" s="22" t="s">
        <v>428</v>
      </c>
      <c r="B984" s="22" t="s">
        <v>429</v>
      </c>
      <c r="C984" s="22" t="s">
        <v>282</v>
      </c>
      <c r="D984" s="22"/>
      <c r="E984" s="40" t="s">
        <v>576</v>
      </c>
      <c r="F984" s="36">
        <f t="shared" si="1460"/>
        <v>146774.5</v>
      </c>
      <c r="G984" s="36">
        <f t="shared" si="1460"/>
        <v>0</v>
      </c>
      <c r="H984" s="36">
        <f t="shared" si="1460"/>
        <v>146774.5</v>
      </c>
      <c r="I984" s="36">
        <f t="shared" si="1460"/>
        <v>0</v>
      </c>
      <c r="J984" s="36">
        <f t="shared" si="1460"/>
        <v>0</v>
      </c>
      <c r="K984" s="36">
        <f t="shared" si="1460"/>
        <v>146774.5</v>
      </c>
      <c r="L984" s="36">
        <f t="shared" si="1460"/>
        <v>0</v>
      </c>
      <c r="M984" s="36">
        <f t="shared" si="1460"/>
        <v>6311.5132599999997</v>
      </c>
      <c r="N984" s="36">
        <f t="shared" si="1460"/>
        <v>153086.01326000001</v>
      </c>
      <c r="O984" s="36">
        <f t="shared" si="1460"/>
        <v>13374.435309999999</v>
      </c>
      <c r="P984" s="253">
        <f t="shared" si="1460"/>
        <v>166460.44857000001</v>
      </c>
      <c r="Q984" s="36">
        <f t="shared" si="1460"/>
        <v>146774.5</v>
      </c>
      <c r="R984" s="36">
        <f t="shared" si="1460"/>
        <v>0</v>
      </c>
      <c r="S984" s="36">
        <f t="shared" si="1460"/>
        <v>146774.5</v>
      </c>
      <c r="T984" s="36">
        <f t="shared" si="1460"/>
        <v>0</v>
      </c>
      <c r="U984" s="36">
        <f t="shared" si="1460"/>
        <v>146774.5</v>
      </c>
      <c r="V984" s="36">
        <f t="shared" si="1460"/>
        <v>0</v>
      </c>
      <c r="W984" s="36">
        <f t="shared" si="1460"/>
        <v>146774.5</v>
      </c>
      <c r="X984" s="36">
        <f t="shared" si="1460"/>
        <v>146774.5</v>
      </c>
      <c r="Y984" s="36">
        <f t="shared" si="1460"/>
        <v>0</v>
      </c>
      <c r="Z984" s="36">
        <f t="shared" si="1460"/>
        <v>146774.5</v>
      </c>
      <c r="AA984" s="36">
        <f t="shared" si="1460"/>
        <v>0</v>
      </c>
      <c r="AB984" s="36">
        <f t="shared" si="1460"/>
        <v>146774.5</v>
      </c>
      <c r="AC984" s="36">
        <f t="shared" si="1461"/>
        <v>0</v>
      </c>
      <c r="AD984" s="36">
        <f t="shared" si="1461"/>
        <v>146774.5</v>
      </c>
    </row>
    <row r="985" spans="1:30" s="93" customFormat="1" ht="15.75" outlineLevel="7" x14ac:dyDescent="0.2">
      <c r="A985" s="41" t="s">
        <v>428</v>
      </c>
      <c r="B985" s="41" t="s">
        <v>429</v>
      </c>
      <c r="C985" s="41" t="s">
        <v>282</v>
      </c>
      <c r="D985" s="41" t="s">
        <v>41</v>
      </c>
      <c r="E985" s="42" t="s">
        <v>42</v>
      </c>
      <c r="F985" s="32">
        <f>146774.5</f>
        <v>146774.5</v>
      </c>
      <c r="G985" s="32"/>
      <c r="H985" s="32">
        <f>SUM(F985:G985)</f>
        <v>146774.5</v>
      </c>
      <c r="I985" s="32"/>
      <c r="J985" s="32"/>
      <c r="K985" s="32">
        <f>SUM(H985:J985)</f>
        <v>146774.5</v>
      </c>
      <c r="L985" s="32"/>
      <c r="M985" s="32">
        <f>1811.51326+4500</f>
        <v>6311.5132599999997</v>
      </c>
      <c r="N985" s="32">
        <f>SUM(K985:M985)</f>
        <v>153086.01326000001</v>
      </c>
      <c r="O985" s="32">
        <f>(5557.61398+6070.29821)+1746.52312</f>
        <v>13374.435309999999</v>
      </c>
      <c r="P985" s="252">
        <f>SUM(N985:O985)</f>
        <v>166460.44857000001</v>
      </c>
      <c r="Q985" s="34">
        <v>146774.5</v>
      </c>
      <c r="R985" s="32"/>
      <c r="S985" s="32">
        <f>SUM(Q985:R985)</f>
        <v>146774.5</v>
      </c>
      <c r="T985" s="32"/>
      <c r="U985" s="32">
        <f>SUM(S985:T985)</f>
        <v>146774.5</v>
      </c>
      <c r="V985" s="32"/>
      <c r="W985" s="32">
        <f>SUM(U985:V985)</f>
        <v>146774.5</v>
      </c>
      <c r="X985" s="34">
        <v>146774.5</v>
      </c>
      <c r="Y985" s="32"/>
      <c r="Z985" s="32">
        <f>SUM(X985:Y985)</f>
        <v>146774.5</v>
      </c>
      <c r="AA985" s="32"/>
      <c r="AB985" s="32">
        <f>SUM(Z985:AA985)</f>
        <v>146774.5</v>
      </c>
      <c r="AC985" s="32"/>
      <c r="AD985" s="32">
        <f>SUM(AB985:AC985)</f>
        <v>146774.5</v>
      </c>
    </row>
    <row r="986" spans="1:30" ht="15.75" outlineLevel="1" x14ac:dyDescent="0.2">
      <c r="A986" s="22" t="s">
        <v>428</v>
      </c>
      <c r="B986" s="22" t="s">
        <v>431</v>
      </c>
      <c r="C986" s="22"/>
      <c r="D986" s="22"/>
      <c r="E986" s="40" t="s">
        <v>432</v>
      </c>
      <c r="F986" s="36">
        <f t="shared" ref="F986:AC989" si="1462">F987</f>
        <v>6722.9</v>
      </c>
      <c r="G986" s="36">
        <f t="shared" si="1462"/>
        <v>0</v>
      </c>
      <c r="H986" s="36">
        <f t="shared" si="1462"/>
        <v>6722.9</v>
      </c>
      <c r="I986" s="36">
        <f t="shared" si="1462"/>
        <v>0</v>
      </c>
      <c r="J986" s="36">
        <f t="shared" si="1462"/>
        <v>0</v>
      </c>
      <c r="K986" s="36">
        <f t="shared" si="1462"/>
        <v>6722.9</v>
      </c>
      <c r="L986" s="36">
        <f t="shared" si="1462"/>
        <v>0</v>
      </c>
      <c r="M986" s="36">
        <f t="shared" si="1462"/>
        <v>0</v>
      </c>
      <c r="N986" s="36">
        <f t="shared" si="1462"/>
        <v>6722.9</v>
      </c>
      <c r="O986" s="36">
        <f t="shared" si="1462"/>
        <v>0</v>
      </c>
      <c r="P986" s="253">
        <f t="shared" si="1462"/>
        <v>6722.9</v>
      </c>
      <c r="Q986" s="36">
        <f t="shared" si="1462"/>
        <v>6722.9</v>
      </c>
      <c r="R986" s="36">
        <f t="shared" si="1462"/>
        <v>0</v>
      </c>
      <c r="S986" s="36">
        <f t="shared" si="1462"/>
        <v>6722.9</v>
      </c>
      <c r="T986" s="36">
        <f t="shared" si="1462"/>
        <v>0</v>
      </c>
      <c r="U986" s="36">
        <f t="shared" si="1462"/>
        <v>6722.9</v>
      </c>
      <c r="V986" s="36">
        <f t="shared" si="1462"/>
        <v>0</v>
      </c>
      <c r="W986" s="36">
        <f t="shared" si="1462"/>
        <v>6722.9</v>
      </c>
      <c r="X986" s="36">
        <f t="shared" si="1462"/>
        <v>6722.9</v>
      </c>
      <c r="Y986" s="36">
        <f t="shared" si="1462"/>
        <v>0</v>
      </c>
      <c r="Z986" s="36">
        <f t="shared" si="1462"/>
        <v>6722.9</v>
      </c>
      <c r="AA986" s="36">
        <f t="shared" si="1462"/>
        <v>0</v>
      </c>
      <c r="AB986" s="36">
        <f t="shared" si="1462"/>
        <v>6722.9</v>
      </c>
      <c r="AC986" s="36">
        <f t="shared" si="1462"/>
        <v>0</v>
      </c>
      <c r="AD986" s="36">
        <f t="shared" ref="AC986:AD989" si="1463">AD987</f>
        <v>6722.9</v>
      </c>
    </row>
    <row r="987" spans="1:30" ht="15.75" outlineLevel="2" x14ac:dyDescent="0.2">
      <c r="A987" s="22" t="s">
        <v>428</v>
      </c>
      <c r="B987" s="22" t="s">
        <v>431</v>
      </c>
      <c r="C987" s="22" t="s">
        <v>188</v>
      </c>
      <c r="D987" s="22"/>
      <c r="E987" s="40" t="s">
        <v>665</v>
      </c>
      <c r="F987" s="36">
        <f t="shared" si="1462"/>
        <v>6722.9</v>
      </c>
      <c r="G987" s="36">
        <f t="shared" si="1462"/>
        <v>0</v>
      </c>
      <c r="H987" s="36">
        <f t="shared" si="1462"/>
        <v>6722.9</v>
      </c>
      <c r="I987" s="36">
        <f t="shared" si="1462"/>
        <v>0</v>
      </c>
      <c r="J987" s="36">
        <f t="shared" si="1462"/>
        <v>0</v>
      </c>
      <c r="K987" s="36">
        <f t="shared" si="1462"/>
        <v>6722.9</v>
      </c>
      <c r="L987" s="36">
        <f t="shared" si="1462"/>
        <v>0</v>
      </c>
      <c r="M987" s="36">
        <f t="shared" si="1462"/>
        <v>0</v>
      </c>
      <c r="N987" s="36">
        <f t="shared" si="1462"/>
        <v>6722.9</v>
      </c>
      <c r="O987" s="36">
        <f t="shared" si="1462"/>
        <v>0</v>
      </c>
      <c r="P987" s="253">
        <f t="shared" si="1462"/>
        <v>6722.9</v>
      </c>
      <c r="Q987" s="36">
        <f t="shared" si="1462"/>
        <v>6722.9</v>
      </c>
      <c r="R987" s="36">
        <f t="shared" si="1462"/>
        <v>0</v>
      </c>
      <c r="S987" s="36">
        <f t="shared" si="1462"/>
        <v>6722.9</v>
      </c>
      <c r="T987" s="36">
        <f t="shared" si="1462"/>
        <v>0</v>
      </c>
      <c r="U987" s="36">
        <f t="shared" si="1462"/>
        <v>6722.9</v>
      </c>
      <c r="V987" s="36">
        <f t="shared" si="1462"/>
        <v>0</v>
      </c>
      <c r="W987" s="36">
        <f t="shared" si="1462"/>
        <v>6722.9</v>
      </c>
      <c r="X987" s="36">
        <f t="shared" si="1462"/>
        <v>6722.9</v>
      </c>
      <c r="Y987" s="36">
        <f t="shared" si="1462"/>
        <v>0</v>
      </c>
      <c r="Z987" s="36">
        <f t="shared" si="1462"/>
        <v>6722.9</v>
      </c>
      <c r="AA987" s="36">
        <f t="shared" si="1462"/>
        <v>0</v>
      </c>
      <c r="AB987" s="36">
        <f t="shared" si="1462"/>
        <v>6722.9</v>
      </c>
      <c r="AC987" s="36">
        <f t="shared" si="1463"/>
        <v>0</v>
      </c>
      <c r="AD987" s="36">
        <f t="shared" si="1463"/>
        <v>6722.9</v>
      </c>
    </row>
    <row r="988" spans="1:30" ht="31.5" outlineLevel="3" x14ac:dyDescent="0.2">
      <c r="A988" s="22" t="s">
        <v>428</v>
      </c>
      <c r="B988" s="22" t="s">
        <v>431</v>
      </c>
      <c r="C988" s="22" t="s">
        <v>280</v>
      </c>
      <c r="D988" s="22"/>
      <c r="E988" s="40" t="s">
        <v>666</v>
      </c>
      <c r="F988" s="36">
        <f t="shared" si="1462"/>
        <v>6722.9</v>
      </c>
      <c r="G988" s="36">
        <f t="shared" si="1462"/>
        <v>0</v>
      </c>
      <c r="H988" s="36">
        <f t="shared" si="1462"/>
        <v>6722.9</v>
      </c>
      <c r="I988" s="36">
        <f t="shared" si="1462"/>
        <v>0</v>
      </c>
      <c r="J988" s="36">
        <f t="shared" si="1462"/>
        <v>0</v>
      </c>
      <c r="K988" s="36">
        <f t="shared" si="1462"/>
        <v>6722.9</v>
      </c>
      <c r="L988" s="36">
        <f t="shared" si="1462"/>
        <v>0</v>
      </c>
      <c r="M988" s="36">
        <f t="shared" si="1462"/>
        <v>0</v>
      </c>
      <c r="N988" s="36">
        <f t="shared" si="1462"/>
        <v>6722.9</v>
      </c>
      <c r="O988" s="36">
        <f t="shared" si="1462"/>
        <v>0</v>
      </c>
      <c r="P988" s="253">
        <f t="shared" si="1462"/>
        <v>6722.9</v>
      </c>
      <c r="Q988" s="36">
        <f t="shared" si="1462"/>
        <v>6722.9</v>
      </c>
      <c r="R988" s="36">
        <f t="shared" si="1462"/>
        <v>0</v>
      </c>
      <c r="S988" s="36">
        <f t="shared" si="1462"/>
        <v>6722.9</v>
      </c>
      <c r="T988" s="36">
        <f t="shared" si="1462"/>
        <v>0</v>
      </c>
      <c r="U988" s="36">
        <f t="shared" si="1462"/>
        <v>6722.9</v>
      </c>
      <c r="V988" s="36">
        <f t="shared" si="1462"/>
        <v>0</v>
      </c>
      <c r="W988" s="36">
        <f t="shared" si="1462"/>
        <v>6722.9</v>
      </c>
      <c r="X988" s="36">
        <f t="shared" si="1462"/>
        <v>6722.9</v>
      </c>
      <c r="Y988" s="36">
        <f t="shared" si="1462"/>
        <v>0</v>
      </c>
      <c r="Z988" s="36">
        <f t="shared" si="1462"/>
        <v>6722.9</v>
      </c>
      <c r="AA988" s="36">
        <f t="shared" si="1462"/>
        <v>0</v>
      </c>
      <c r="AB988" s="36">
        <f t="shared" si="1462"/>
        <v>6722.9</v>
      </c>
      <c r="AC988" s="36">
        <f t="shared" si="1463"/>
        <v>0</v>
      </c>
      <c r="AD988" s="36">
        <f t="shared" si="1463"/>
        <v>6722.9</v>
      </c>
    </row>
    <row r="989" spans="1:30" ht="31.5" outlineLevel="4" x14ac:dyDescent="0.2">
      <c r="A989" s="22" t="s">
        <v>428</v>
      </c>
      <c r="B989" s="22" t="s">
        <v>431</v>
      </c>
      <c r="C989" s="22" t="s">
        <v>281</v>
      </c>
      <c r="D989" s="22"/>
      <c r="E989" s="40" t="s">
        <v>26</v>
      </c>
      <c r="F989" s="36">
        <f t="shared" si="1462"/>
        <v>6722.9</v>
      </c>
      <c r="G989" s="36">
        <f t="shared" si="1462"/>
        <v>0</v>
      </c>
      <c r="H989" s="36">
        <f t="shared" si="1462"/>
        <v>6722.9</v>
      </c>
      <c r="I989" s="36">
        <f t="shared" si="1462"/>
        <v>0</v>
      </c>
      <c r="J989" s="36">
        <f t="shared" si="1462"/>
        <v>0</v>
      </c>
      <c r="K989" s="36">
        <f t="shared" si="1462"/>
        <v>6722.9</v>
      </c>
      <c r="L989" s="36">
        <f t="shared" si="1462"/>
        <v>0</v>
      </c>
      <c r="M989" s="36">
        <f t="shared" si="1462"/>
        <v>0</v>
      </c>
      <c r="N989" s="36">
        <f t="shared" si="1462"/>
        <v>6722.9</v>
      </c>
      <c r="O989" s="36">
        <f t="shared" si="1462"/>
        <v>0</v>
      </c>
      <c r="P989" s="253">
        <f t="shared" si="1462"/>
        <v>6722.9</v>
      </c>
      <c r="Q989" s="36">
        <f t="shared" si="1462"/>
        <v>6722.9</v>
      </c>
      <c r="R989" s="36">
        <f t="shared" si="1462"/>
        <v>0</v>
      </c>
      <c r="S989" s="36">
        <f t="shared" si="1462"/>
        <v>6722.9</v>
      </c>
      <c r="T989" s="36">
        <f t="shared" si="1462"/>
        <v>0</v>
      </c>
      <c r="U989" s="36">
        <f t="shared" si="1462"/>
        <v>6722.9</v>
      </c>
      <c r="V989" s="36">
        <f t="shared" si="1462"/>
        <v>0</v>
      </c>
      <c r="W989" s="36">
        <f t="shared" si="1462"/>
        <v>6722.9</v>
      </c>
      <c r="X989" s="36">
        <f t="shared" si="1462"/>
        <v>6722.9</v>
      </c>
      <c r="Y989" s="36">
        <f t="shared" si="1462"/>
        <v>0</v>
      </c>
      <c r="Z989" s="36">
        <f t="shared" si="1462"/>
        <v>6722.9</v>
      </c>
      <c r="AA989" s="36">
        <f t="shared" si="1462"/>
        <v>0</v>
      </c>
      <c r="AB989" s="36">
        <f t="shared" si="1462"/>
        <v>6722.9</v>
      </c>
      <c r="AC989" s="36">
        <f t="shared" si="1463"/>
        <v>0</v>
      </c>
      <c r="AD989" s="36">
        <f t="shared" si="1463"/>
        <v>6722.9</v>
      </c>
    </row>
    <row r="990" spans="1:30" ht="15.75" outlineLevel="5" x14ac:dyDescent="0.2">
      <c r="A990" s="22" t="s">
        <v>428</v>
      </c>
      <c r="B990" s="22" t="s">
        <v>431</v>
      </c>
      <c r="C990" s="22" t="s">
        <v>292</v>
      </c>
      <c r="D990" s="22"/>
      <c r="E990" s="40" t="s">
        <v>28</v>
      </c>
      <c r="F990" s="36">
        <f t="shared" ref="F990:AB990" si="1464">F991+F992</f>
        <v>6722.9</v>
      </c>
      <c r="G990" s="36">
        <f t="shared" si="1464"/>
        <v>0</v>
      </c>
      <c r="H990" s="36">
        <f t="shared" si="1464"/>
        <v>6722.9</v>
      </c>
      <c r="I990" s="36">
        <f t="shared" si="1464"/>
        <v>0</v>
      </c>
      <c r="J990" s="36">
        <f t="shared" si="1464"/>
        <v>0</v>
      </c>
      <c r="K990" s="36">
        <f t="shared" si="1464"/>
        <v>6722.9</v>
      </c>
      <c r="L990" s="36">
        <f t="shared" si="1464"/>
        <v>0</v>
      </c>
      <c r="M990" s="36">
        <f t="shared" si="1464"/>
        <v>0</v>
      </c>
      <c r="N990" s="36">
        <f t="shared" si="1464"/>
        <v>6722.9</v>
      </c>
      <c r="O990" s="36">
        <f t="shared" ref="O990:P990" si="1465">O991+O992</f>
        <v>0</v>
      </c>
      <c r="P990" s="253">
        <f t="shared" si="1465"/>
        <v>6722.9</v>
      </c>
      <c r="Q990" s="36">
        <f t="shared" si="1464"/>
        <v>6722.9</v>
      </c>
      <c r="R990" s="36">
        <f t="shared" si="1464"/>
        <v>0</v>
      </c>
      <c r="S990" s="36">
        <f t="shared" si="1464"/>
        <v>6722.9</v>
      </c>
      <c r="T990" s="36">
        <f t="shared" si="1464"/>
        <v>0</v>
      </c>
      <c r="U990" s="36">
        <f t="shared" si="1464"/>
        <v>6722.9</v>
      </c>
      <c r="V990" s="36">
        <f t="shared" ref="V990:W990" si="1466">V991+V992</f>
        <v>0</v>
      </c>
      <c r="W990" s="36">
        <f t="shared" si="1466"/>
        <v>6722.9</v>
      </c>
      <c r="X990" s="36">
        <f t="shared" si="1464"/>
        <v>6722.9</v>
      </c>
      <c r="Y990" s="36">
        <f t="shared" si="1464"/>
        <v>0</v>
      </c>
      <c r="Z990" s="36">
        <f t="shared" si="1464"/>
        <v>6722.9</v>
      </c>
      <c r="AA990" s="36">
        <f t="shared" si="1464"/>
        <v>0</v>
      </c>
      <c r="AB990" s="36">
        <f t="shared" si="1464"/>
        <v>6722.9</v>
      </c>
      <c r="AC990" s="36">
        <f t="shared" ref="AC990:AD990" si="1467">AC991+AC992</f>
        <v>0</v>
      </c>
      <c r="AD990" s="36">
        <f t="shared" si="1467"/>
        <v>6722.9</v>
      </c>
    </row>
    <row r="991" spans="1:30" ht="31.5" outlineLevel="7" x14ac:dyDescent="0.2">
      <c r="A991" s="41" t="s">
        <v>428</v>
      </c>
      <c r="B991" s="41" t="s">
        <v>431</v>
      </c>
      <c r="C991" s="41" t="s">
        <v>292</v>
      </c>
      <c r="D991" s="41" t="s">
        <v>3</v>
      </c>
      <c r="E991" s="42" t="s">
        <v>4</v>
      </c>
      <c r="F991" s="51">
        <v>6594.5</v>
      </c>
      <c r="G991" s="32"/>
      <c r="H991" s="32">
        <f t="shared" ref="H991:H992" si="1468">SUM(F991:G991)</f>
        <v>6594.5</v>
      </c>
      <c r="I991" s="32"/>
      <c r="J991" s="32"/>
      <c r="K991" s="32">
        <f t="shared" ref="K991:K992" si="1469">SUM(H991:J991)</f>
        <v>6594.5</v>
      </c>
      <c r="L991" s="32"/>
      <c r="M991" s="32"/>
      <c r="N991" s="32">
        <f t="shared" ref="N991:N992" si="1470">SUM(K991:M991)</f>
        <v>6594.5</v>
      </c>
      <c r="O991" s="32"/>
      <c r="P991" s="252">
        <f>SUM(N991:O991)</f>
        <v>6594.5</v>
      </c>
      <c r="Q991" s="34">
        <v>6594.5</v>
      </c>
      <c r="R991" s="32"/>
      <c r="S991" s="32">
        <f t="shared" ref="S991:S992" si="1471">SUM(Q991:R991)</f>
        <v>6594.5</v>
      </c>
      <c r="T991" s="32"/>
      <c r="U991" s="32">
        <f t="shared" ref="U991:U992" si="1472">SUM(S991:T991)</f>
        <v>6594.5</v>
      </c>
      <c r="V991" s="32"/>
      <c r="W991" s="32">
        <f t="shared" ref="W991:W992" si="1473">SUM(U991:V991)</f>
        <v>6594.5</v>
      </c>
      <c r="X991" s="34">
        <v>6594.5</v>
      </c>
      <c r="Y991" s="32"/>
      <c r="Z991" s="32">
        <f t="shared" ref="Z991:Z992" si="1474">SUM(X991:Y991)</f>
        <v>6594.5</v>
      </c>
      <c r="AA991" s="32"/>
      <c r="AB991" s="32">
        <f t="shared" ref="AB991:AB992" si="1475">SUM(Z991:AA991)</f>
        <v>6594.5</v>
      </c>
      <c r="AC991" s="32"/>
      <c r="AD991" s="32">
        <f t="shared" ref="AD991:AD992" si="1476">SUM(AB991:AC991)</f>
        <v>6594.5</v>
      </c>
    </row>
    <row r="992" spans="1:30" ht="15.75" outlineLevel="7" x14ac:dyDescent="0.2">
      <c r="A992" s="41" t="s">
        <v>428</v>
      </c>
      <c r="B992" s="41" t="s">
        <v>431</v>
      </c>
      <c r="C992" s="41" t="s">
        <v>292</v>
      </c>
      <c r="D992" s="41" t="s">
        <v>6</v>
      </c>
      <c r="E992" s="42" t="s">
        <v>7</v>
      </c>
      <c r="F992" s="51">
        <v>128.4</v>
      </c>
      <c r="G992" s="32"/>
      <c r="H992" s="32">
        <f t="shared" si="1468"/>
        <v>128.4</v>
      </c>
      <c r="I992" s="32"/>
      <c r="J992" s="32"/>
      <c r="K992" s="32">
        <f t="shared" si="1469"/>
        <v>128.4</v>
      </c>
      <c r="L992" s="32"/>
      <c r="M992" s="32"/>
      <c r="N992" s="32">
        <f t="shared" si="1470"/>
        <v>128.4</v>
      </c>
      <c r="O992" s="32"/>
      <c r="P992" s="252">
        <f>SUM(N992:O992)</f>
        <v>128.4</v>
      </c>
      <c r="Q992" s="34">
        <v>128.4</v>
      </c>
      <c r="R992" s="32"/>
      <c r="S992" s="32">
        <f t="shared" si="1471"/>
        <v>128.4</v>
      </c>
      <c r="T992" s="32"/>
      <c r="U992" s="32">
        <f t="shared" si="1472"/>
        <v>128.4</v>
      </c>
      <c r="V992" s="32"/>
      <c r="W992" s="32">
        <f t="shared" si="1473"/>
        <v>128.4</v>
      </c>
      <c r="X992" s="34">
        <v>128.4</v>
      </c>
      <c r="Y992" s="32"/>
      <c r="Z992" s="32">
        <f t="shared" si="1474"/>
        <v>128.4</v>
      </c>
      <c r="AA992" s="32"/>
      <c r="AB992" s="32">
        <f t="shared" si="1475"/>
        <v>128.4</v>
      </c>
      <c r="AC992" s="32"/>
      <c r="AD992" s="32">
        <f t="shared" si="1476"/>
        <v>128.4</v>
      </c>
    </row>
    <row r="993" spans="1:30" ht="15.75" outlineLevel="7" x14ac:dyDescent="0.2">
      <c r="A993" s="41"/>
      <c r="B993" s="41"/>
      <c r="C993" s="41"/>
      <c r="D993" s="41"/>
      <c r="E993" s="4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25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</row>
    <row r="994" spans="1:30" ht="15.75" x14ac:dyDescent="0.2">
      <c r="A994" s="22" t="s">
        <v>433</v>
      </c>
      <c r="B994" s="22"/>
      <c r="C994" s="22"/>
      <c r="D994" s="22"/>
      <c r="E994" s="40" t="s">
        <v>708</v>
      </c>
      <c r="F994" s="36">
        <f>F996+F1006+F1033</f>
        <v>132364.79999999999</v>
      </c>
      <c r="G994" s="36">
        <f t="shared" ref="G994:N994" si="1477">G996+G1006+G1033</f>
        <v>-771.1</v>
      </c>
      <c r="H994" s="36">
        <f t="shared" si="1477"/>
        <v>131593.69999999998</v>
      </c>
      <c r="I994" s="36">
        <f t="shared" si="1477"/>
        <v>0</v>
      </c>
      <c r="J994" s="36">
        <f t="shared" si="1477"/>
        <v>0</v>
      </c>
      <c r="K994" s="36">
        <f t="shared" si="1477"/>
        <v>131593.69999999998</v>
      </c>
      <c r="L994" s="36">
        <f t="shared" si="1477"/>
        <v>0</v>
      </c>
      <c r="M994" s="36">
        <f t="shared" si="1477"/>
        <v>0</v>
      </c>
      <c r="N994" s="36">
        <f t="shared" si="1477"/>
        <v>131593.69999999998</v>
      </c>
      <c r="O994" s="36">
        <f t="shared" ref="O994:P994" si="1478">O996+O1006+O1033</f>
        <v>0</v>
      </c>
      <c r="P994" s="253">
        <f t="shared" si="1478"/>
        <v>131593.69999999998</v>
      </c>
      <c r="Q994" s="36">
        <f>Q996+Q1006+Q1033</f>
        <v>184010.69999999998</v>
      </c>
      <c r="R994" s="36">
        <f t="shared" ref="R994:U994" si="1479">R996+R1006+R1033</f>
        <v>-161.10000000000002</v>
      </c>
      <c r="S994" s="36">
        <f t="shared" si="1479"/>
        <v>183849.59999999998</v>
      </c>
      <c r="T994" s="36">
        <f t="shared" si="1479"/>
        <v>421.14499999999998</v>
      </c>
      <c r="U994" s="36">
        <f t="shared" si="1479"/>
        <v>184270.745</v>
      </c>
      <c r="V994" s="36">
        <f t="shared" ref="V994:W994" si="1480">V996+V1006+V1033</f>
        <v>0</v>
      </c>
      <c r="W994" s="36">
        <f t="shared" si="1480"/>
        <v>184270.745</v>
      </c>
      <c r="X994" s="36">
        <f>X996+X1006+X1033</f>
        <v>262501.99999999994</v>
      </c>
      <c r="Y994" s="36">
        <f t="shared" ref="Y994:AB994" si="1481">Y996+Y1006+Y1033</f>
        <v>-2128.2159499999993</v>
      </c>
      <c r="Z994" s="36">
        <f t="shared" si="1481"/>
        <v>260373.78404999999</v>
      </c>
      <c r="AA994" s="36">
        <f t="shared" si="1481"/>
        <v>11254.268</v>
      </c>
      <c r="AB994" s="36">
        <f t="shared" si="1481"/>
        <v>271628.05205</v>
      </c>
      <c r="AC994" s="36">
        <f t="shared" ref="AC994:AD994" si="1482">AC996+AC1006+AC1033</f>
        <v>0</v>
      </c>
      <c r="AD994" s="36">
        <f t="shared" si="1482"/>
        <v>271628.05205</v>
      </c>
    </row>
    <row r="995" spans="1:30" ht="15.75" x14ac:dyDescent="0.2">
      <c r="A995" s="22" t="s">
        <v>433</v>
      </c>
      <c r="B995" s="22" t="s">
        <v>341</v>
      </c>
      <c r="C995" s="22"/>
      <c r="D995" s="22"/>
      <c r="E995" s="85" t="s">
        <v>342</v>
      </c>
      <c r="F995" s="36">
        <f>F996+F1006</f>
        <v>132219.69999999998</v>
      </c>
      <c r="G995" s="36">
        <f t="shared" ref="G995:N995" si="1483">G996+G1006</f>
        <v>-771.1</v>
      </c>
      <c r="H995" s="36">
        <f t="shared" si="1483"/>
        <v>131448.59999999998</v>
      </c>
      <c r="I995" s="36">
        <f t="shared" si="1483"/>
        <v>0</v>
      </c>
      <c r="J995" s="36">
        <f t="shared" si="1483"/>
        <v>0</v>
      </c>
      <c r="K995" s="36">
        <f t="shared" si="1483"/>
        <v>131448.59999999998</v>
      </c>
      <c r="L995" s="36">
        <f t="shared" si="1483"/>
        <v>0</v>
      </c>
      <c r="M995" s="36">
        <f t="shared" si="1483"/>
        <v>0</v>
      </c>
      <c r="N995" s="36">
        <f t="shared" si="1483"/>
        <v>131448.59999999998</v>
      </c>
      <c r="O995" s="36">
        <f t="shared" ref="O995:P995" si="1484">O996+O1006</f>
        <v>0</v>
      </c>
      <c r="P995" s="253">
        <f t="shared" si="1484"/>
        <v>131448.59999999998</v>
      </c>
      <c r="Q995" s="36">
        <f>Q996+Q1006</f>
        <v>183865.59999999998</v>
      </c>
      <c r="R995" s="36">
        <f t="shared" ref="R995:U995" si="1485">R996+R1006</f>
        <v>-161.10000000000002</v>
      </c>
      <c r="S995" s="36">
        <f t="shared" si="1485"/>
        <v>183704.49999999997</v>
      </c>
      <c r="T995" s="36">
        <f t="shared" si="1485"/>
        <v>421.14499999999998</v>
      </c>
      <c r="U995" s="36">
        <f t="shared" si="1485"/>
        <v>184125.64499999999</v>
      </c>
      <c r="V995" s="36">
        <f t="shared" ref="V995:W995" si="1486">V996+V1006</f>
        <v>0</v>
      </c>
      <c r="W995" s="36">
        <f t="shared" si="1486"/>
        <v>184125.64499999999</v>
      </c>
      <c r="X995" s="36">
        <f>X996+X1006</f>
        <v>262356.89999999997</v>
      </c>
      <c r="Y995" s="36">
        <f t="shared" ref="Y995:AB995" si="1487">Y996+Y1006</f>
        <v>-2128.2159499999993</v>
      </c>
      <c r="Z995" s="36">
        <f t="shared" si="1487"/>
        <v>260228.68404999998</v>
      </c>
      <c r="AA995" s="36">
        <f t="shared" si="1487"/>
        <v>11254.268</v>
      </c>
      <c r="AB995" s="36">
        <f t="shared" si="1487"/>
        <v>271482.95205000002</v>
      </c>
      <c r="AC995" s="36">
        <f t="shared" ref="AC995:AD995" si="1488">AC996+AC1006</f>
        <v>0</v>
      </c>
      <c r="AD995" s="36">
        <f t="shared" si="1488"/>
        <v>271482.95205000002</v>
      </c>
    </row>
    <row r="996" spans="1:30" ht="31.5" outlineLevel="1" x14ac:dyDescent="0.2">
      <c r="A996" s="22" t="s">
        <v>433</v>
      </c>
      <c r="B996" s="22" t="s">
        <v>343</v>
      </c>
      <c r="C996" s="22"/>
      <c r="D996" s="22"/>
      <c r="E996" s="40" t="s">
        <v>344</v>
      </c>
      <c r="F996" s="36">
        <f t="shared" ref="F996:AC998" si="1489">F997</f>
        <v>27829.599999999999</v>
      </c>
      <c r="G996" s="36">
        <f t="shared" si="1489"/>
        <v>-771.1</v>
      </c>
      <c r="H996" s="36">
        <f t="shared" si="1489"/>
        <v>27058.5</v>
      </c>
      <c r="I996" s="36">
        <f t="shared" si="1489"/>
        <v>0</v>
      </c>
      <c r="J996" s="36">
        <f t="shared" si="1489"/>
        <v>0</v>
      </c>
      <c r="K996" s="36">
        <f t="shared" si="1489"/>
        <v>27058.5</v>
      </c>
      <c r="L996" s="36">
        <f t="shared" si="1489"/>
        <v>0</v>
      </c>
      <c r="M996" s="36">
        <f t="shared" si="1489"/>
        <v>0</v>
      </c>
      <c r="N996" s="36">
        <f t="shared" si="1489"/>
        <v>27058.5</v>
      </c>
      <c r="O996" s="36">
        <f t="shared" si="1489"/>
        <v>0</v>
      </c>
      <c r="P996" s="253">
        <f t="shared" si="1489"/>
        <v>27058.5</v>
      </c>
      <c r="Q996" s="36">
        <f t="shared" si="1489"/>
        <v>27834</v>
      </c>
      <c r="R996" s="36">
        <f t="shared" si="1489"/>
        <v>-771.1</v>
      </c>
      <c r="S996" s="36">
        <f t="shared" si="1489"/>
        <v>27062.9</v>
      </c>
      <c r="T996" s="36">
        <f t="shared" si="1489"/>
        <v>0</v>
      </c>
      <c r="U996" s="36">
        <f t="shared" si="1489"/>
        <v>27062.9</v>
      </c>
      <c r="V996" s="36">
        <f t="shared" si="1489"/>
        <v>0</v>
      </c>
      <c r="W996" s="36">
        <f t="shared" si="1489"/>
        <v>27062.9</v>
      </c>
      <c r="X996" s="36">
        <f t="shared" si="1489"/>
        <v>27834.1</v>
      </c>
      <c r="Y996" s="36">
        <f t="shared" si="1489"/>
        <v>-771.1</v>
      </c>
      <c r="Z996" s="36">
        <f t="shared" si="1489"/>
        <v>27063</v>
      </c>
      <c r="AA996" s="36">
        <f t="shared" si="1489"/>
        <v>0</v>
      </c>
      <c r="AB996" s="36">
        <f t="shared" si="1489"/>
        <v>27063</v>
      </c>
      <c r="AC996" s="36">
        <f t="shared" si="1489"/>
        <v>0</v>
      </c>
      <c r="AD996" s="36">
        <f t="shared" ref="AC996:AD998" si="1490">AD997</f>
        <v>27063</v>
      </c>
    </row>
    <row r="997" spans="1:30" ht="31.5" outlineLevel="2" x14ac:dyDescent="0.2">
      <c r="A997" s="22" t="s">
        <v>433</v>
      </c>
      <c r="B997" s="22" t="s">
        <v>343</v>
      </c>
      <c r="C997" s="22" t="s">
        <v>23</v>
      </c>
      <c r="D997" s="22"/>
      <c r="E997" s="40" t="s">
        <v>668</v>
      </c>
      <c r="F997" s="36">
        <f t="shared" si="1489"/>
        <v>27829.599999999999</v>
      </c>
      <c r="G997" s="36">
        <f t="shared" si="1489"/>
        <v>-771.1</v>
      </c>
      <c r="H997" s="36">
        <f t="shared" si="1489"/>
        <v>27058.5</v>
      </c>
      <c r="I997" s="36">
        <f t="shared" si="1489"/>
        <v>0</v>
      </c>
      <c r="J997" s="36">
        <f t="shared" si="1489"/>
        <v>0</v>
      </c>
      <c r="K997" s="36">
        <f t="shared" si="1489"/>
        <v>27058.5</v>
      </c>
      <c r="L997" s="36">
        <f t="shared" si="1489"/>
        <v>0</v>
      </c>
      <c r="M997" s="36">
        <f t="shared" si="1489"/>
        <v>0</v>
      </c>
      <c r="N997" s="36">
        <f t="shared" si="1489"/>
        <v>27058.5</v>
      </c>
      <c r="O997" s="36">
        <f t="shared" si="1489"/>
        <v>0</v>
      </c>
      <c r="P997" s="253">
        <f t="shared" si="1489"/>
        <v>27058.5</v>
      </c>
      <c r="Q997" s="36">
        <f t="shared" si="1489"/>
        <v>27834</v>
      </c>
      <c r="R997" s="36">
        <f t="shared" si="1489"/>
        <v>-771.1</v>
      </c>
      <c r="S997" s="36">
        <f t="shared" si="1489"/>
        <v>27062.9</v>
      </c>
      <c r="T997" s="36">
        <f t="shared" si="1489"/>
        <v>0</v>
      </c>
      <c r="U997" s="36">
        <f t="shared" si="1489"/>
        <v>27062.9</v>
      </c>
      <c r="V997" s="36">
        <f t="shared" si="1489"/>
        <v>0</v>
      </c>
      <c r="W997" s="36">
        <f t="shared" si="1489"/>
        <v>27062.9</v>
      </c>
      <c r="X997" s="36">
        <f t="shared" si="1489"/>
        <v>27834.1</v>
      </c>
      <c r="Y997" s="36">
        <f t="shared" si="1489"/>
        <v>-771.1</v>
      </c>
      <c r="Z997" s="36">
        <f t="shared" si="1489"/>
        <v>27063</v>
      </c>
      <c r="AA997" s="36">
        <f t="shared" si="1489"/>
        <v>0</v>
      </c>
      <c r="AB997" s="36">
        <f t="shared" si="1489"/>
        <v>27063</v>
      </c>
      <c r="AC997" s="36">
        <f t="shared" si="1490"/>
        <v>0</v>
      </c>
      <c r="AD997" s="36">
        <f t="shared" si="1490"/>
        <v>27063</v>
      </c>
    </row>
    <row r="998" spans="1:30" ht="31.5" outlineLevel="3" x14ac:dyDescent="0.2">
      <c r="A998" s="22" t="s">
        <v>433</v>
      </c>
      <c r="B998" s="22" t="s">
        <v>343</v>
      </c>
      <c r="C998" s="22" t="s">
        <v>24</v>
      </c>
      <c r="D998" s="22"/>
      <c r="E998" s="40" t="s">
        <v>669</v>
      </c>
      <c r="F998" s="36">
        <f t="shared" si="1489"/>
        <v>27829.599999999999</v>
      </c>
      <c r="G998" s="36">
        <f t="shared" si="1489"/>
        <v>-771.1</v>
      </c>
      <c r="H998" s="36">
        <f t="shared" si="1489"/>
        <v>27058.5</v>
      </c>
      <c r="I998" s="36">
        <f t="shared" si="1489"/>
        <v>0</v>
      </c>
      <c r="J998" s="36">
        <f t="shared" si="1489"/>
        <v>0</v>
      </c>
      <c r="K998" s="36">
        <f t="shared" si="1489"/>
        <v>27058.5</v>
      </c>
      <c r="L998" s="36">
        <f t="shared" si="1489"/>
        <v>0</v>
      </c>
      <c r="M998" s="36">
        <f t="shared" si="1489"/>
        <v>0</v>
      </c>
      <c r="N998" s="36">
        <f t="shared" si="1489"/>
        <v>27058.5</v>
      </c>
      <c r="O998" s="36">
        <f t="shared" si="1489"/>
        <v>0</v>
      </c>
      <c r="P998" s="253">
        <f t="shared" si="1489"/>
        <v>27058.5</v>
      </c>
      <c r="Q998" s="36">
        <f t="shared" si="1489"/>
        <v>27834</v>
      </c>
      <c r="R998" s="36">
        <f t="shared" si="1489"/>
        <v>-771.1</v>
      </c>
      <c r="S998" s="36">
        <f t="shared" si="1489"/>
        <v>27062.9</v>
      </c>
      <c r="T998" s="36">
        <f t="shared" si="1489"/>
        <v>0</v>
      </c>
      <c r="U998" s="36">
        <f t="shared" si="1489"/>
        <v>27062.9</v>
      </c>
      <c r="V998" s="36">
        <f t="shared" si="1489"/>
        <v>0</v>
      </c>
      <c r="W998" s="36">
        <f t="shared" si="1489"/>
        <v>27062.9</v>
      </c>
      <c r="X998" s="36">
        <f t="shared" si="1489"/>
        <v>27834.1</v>
      </c>
      <c r="Y998" s="36">
        <f t="shared" si="1489"/>
        <v>-771.1</v>
      </c>
      <c r="Z998" s="36">
        <f t="shared" si="1489"/>
        <v>27063</v>
      </c>
      <c r="AA998" s="36">
        <f t="shared" si="1489"/>
        <v>0</v>
      </c>
      <c r="AB998" s="36">
        <f t="shared" si="1489"/>
        <v>27063</v>
      </c>
      <c r="AC998" s="36">
        <f t="shared" si="1490"/>
        <v>0</v>
      </c>
      <c r="AD998" s="36">
        <f t="shared" si="1490"/>
        <v>27063</v>
      </c>
    </row>
    <row r="999" spans="1:30" ht="31.5" outlineLevel="4" x14ac:dyDescent="0.2">
      <c r="A999" s="22" t="s">
        <v>433</v>
      </c>
      <c r="B999" s="22" t="s">
        <v>343</v>
      </c>
      <c r="C999" s="22" t="s">
        <v>293</v>
      </c>
      <c r="D999" s="22"/>
      <c r="E999" s="40" t="s">
        <v>709</v>
      </c>
      <c r="F999" s="36">
        <f>F1000+F1004</f>
        <v>27829.599999999999</v>
      </c>
      <c r="G999" s="36">
        <f t="shared" ref="G999:AB999" si="1491">G1000+G1004</f>
        <v>-771.1</v>
      </c>
      <c r="H999" s="36">
        <f t="shared" si="1491"/>
        <v>27058.5</v>
      </c>
      <c r="I999" s="36">
        <f t="shared" si="1491"/>
        <v>0</v>
      </c>
      <c r="J999" s="36">
        <f t="shared" si="1491"/>
        <v>0</v>
      </c>
      <c r="K999" s="36">
        <f t="shared" si="1491"/>
        <v>27058.5</v>
      </c>
      <c r="L999" s="36">
        <f t="shared" si="1491"/>
        <v>0</v>
      </c>
      <c r="M999" s="36">
        <f t="shared" si="1491"/>
        <v>0</v>
      </c>
      <c r="N999" s="36">
        <f t="shared" si="1491"/>
        <v>27058.5</v>
      </c>
      <c r="O999" s="36">
        <f t="shared" ref="O999:P999" si="1492">O1000+O1004</f>
        <v>0</v>
      </c>
      <c r="P999" s="253">
        <f t="shared" si="1492"/>
        <v>27058.5</v>
      </c>
      <c r="Q999" s="36">
        <f t="shared" si="1491"/>
        <v>27834</v>
      </c>
      <c r="R999" s="36">
        <f t="shared" si="1491"/>
        <v>-771.1</v>
      </c>
      <c r="S999" s="36">
        <f t="shared" si="1491"/>
        <v>27062.9</v>
      </c>
      <c r="T999" s="36">
        <f t="shared" si="1491"/>
        <v>0</v>
      </c>
      <c r="U999" s="36">
        <f t="shared" si="1491"/>
        <v>27062.9</v>
      </c>
      <c r="V999" s="36">
        <f t="shared" ref="V999:W999" si="1493">V1000+V1004</f>
        <v>0</v>
      </c>
      <c r="W999" s="36">
        <f t="shared" si="1493"/>
        <v>27062.9</v>
      </c>
      <c r="X999" s="36">
        <f t="shared" si="1491"/>
        <v>27834.1</v>
      </c>
      <c r="Y999" s="36">
        <f t="shared" si="1491"/>
        <v>-771.1</v>
      </c>
      <c r="Z999" s="36">
        <f t="shared" si="1491"/>
        <v>27063</v>
      </c>
      <c r="AA999" s="36">
        <f t="shared" si="1491"/>
        <v>0</v>
      </c>
      <c r="AB999" s="36">
        <f t="shared" si="1491"/>
        <v>27063</v>
      </c>
      <c r="AC999" s="36">
        <f t="shared" ref="AC999:AD999" si="1494">AC1000+AC1004</f>
        <v>0</v>
      </c>
      <c r="AD999" s="36">
        <f t="shared" si="1494"/>
        <v>27063</v>
      </c>
    </row>
    <row r="1000" spans="1:30" ht="15.75" outlineLevel="5" x14ac:dyDescent="0.2">
      <c r="A1000" s="22" t="s">
        <v>433</v>
      </c>
      <c r="B1000" s="22" t="s">
        <v>343</v>
      </c>
      <c r="C1000" s="22" t="s">
        <v>294</v>
      </c>
      <c r="D1000" s="22"/>
      <c r="E1000" s="40" t="s">
        <v>28</v>
      </c>
      <c r="F1000" s="36">
        <f>F1001+F1002+F1003</f>
        <v>27678.6</v>
      </c>
      <c r="G1000" s="36">
        <f t="shared" ref="G1000:N1000" si="1495">G1001+G1002+G1003</f>
        <v>-771.1</v>
      </c>
      <c r="H1000" s="36">
        <f t="shared" si="1495"/>
        <v>26907.5</v>
      </c>
      <c r="I1000" s="36">
        <f t="shared" si="1495"/>
        <v>0</v>
      </c>
      <c r="J1000" s="36">
        <f t="shared" si="1495"/>
        <v>0</v>
      </c>
      <c r="K1000" s="36">
        <f t="shared" si="1495"/>
        <v>26907.5</v>
      </c>
      <c r="L1000" s="36">
        <f t="shared" si="1495"/>
        <v>0</v>
      </c>
      <c r="M1000" s="36">
        <f t="shared" si="1495"/>
        <v>0</v>
      </c>
      <c r="N1000" s="36">
        <f t="shared" si="1495"/>
        <v>26907.5</v>
      </c>
      <c r="O1000" s="36">
        <f t="shared" ref="O1000:P1000" si="1496">O1001+O1002+O1003</f>
        <v>0</v>
      </c>
      <c r="P1000" s="253">
        <f t="shared" si="1496"/>
        <v>26907.5</v>
      </c>
      <c r="Q1000" s="36">
        <f>Q1001+Q1002+Q1003</f>
        <v>27678.5</v>
      </c>
      <c r="R1000" s="36">
        <f t="shared" ref="R1000:U1000" si="1497">R1001+R1002+R1003</f>
        <v>-771.1</v>
      </c>
      <c r="S1000" s="36">
        <f t="shared" si="1497"/>
        <v>26907.4</v>
      </c>
      <c r="T1000" s="36">
        <f t="shared" si="1497"/>
        <v>0</v>
      </c>
      <c r="U1000" s="36">
        <f t="shared" si="1497"/>
        <v>26907.4</v>
      </c>
      <c r="V1000" s="36">
        <f t="shared" ref="V1000:W1000" si="1498">V1001+V1002+V1003</f>
        <v>0</v>
      </c>
      <c r="W1000" s="36">
        <f t="shared" si="1498"/>
        <v>26907.4</v>
      </c>
      <c r="X1000" s="36">
        <f>X1001+X1002+X1003</f>
        <v>27678.6</v>
      </c>
      <c r="Y1000" s="36">
        <f t="shared" ref="Y1000:AB1000" si="1499">Y1001+Y1002+Y1003</f>
        <v>-771.1</v>
      </c>
      <c r="Z1000" s="36">
        <f t="shared" si="1499"/>
        <v>26907.5</v>
      </c>
      <c r="AA1000" s="36">
        <f t="shared" si="1499"/>
        <v>0</v>
      </c>
      <c r="AB1000" s="36">
        <f t="shared" si="1499"/>
        <v>26907.5</v>
      </c>
      <c r="AC1000" s="36">
        <f t="shared" ref="AC1000:AD1000" si="1500">AC1001+AC1002+AC1003</f>
        <v>0</v>
      </c>
      <c r="AD1000" s="36">
        <f t="shared" si="1500"/>
        <v>26907.5</v>
      </c>
    </row>
    <row r="1001" spans="1:30" ht="31.5" outlineLevel="7" x14ac:dyDescent="0.2">
      <c r="A1001" s="41" t="s">
        <v>433</v>
      </c>
      <c r="B1001" s="41" t="s">
        <v>343</v>
      </c>
      <c r="C1001" s="41" t="s">
        <v>294</v>
      </c>
      <c r="D1001" s="41" t="s">
        <v>3</v>
      </c>
      <c r="E1001" s="42" t="s">
        <v>4</v>
      </c>
      <c r="F1001" s="32">
        <v>24488.799999999999</v>
      </c>
      <c r="G1001" s="32">
        <v>-771.1</v>
      </c>
      <c r="H1001" s="32">
        <f t="shared" ref="H1001:H1003" si="1501">SUM(F1001:G1001)</f>
        <v>23717.7</v>
      </c>
      <c r="I1001" s="32"/>
      <c r="J1001" s="32"/>
      <c r="K1001" s="32">
        <f t="shared" ref="K1001:K1003" si="1502">SUM(H1001:J1001)</f>
        <v>23717.7</v>
      </c>
      <c r="L1001" s="32"/>
      <c r="M1001" s="32"/>
      <c r="N1001" s="32">
        <f t="shared" ref="N1001:N1003" si="1503">SUM(K1001:M1001)</f>
        <v>23717.7</v>
      </c>
      <c r="O1001" s="32"/>
      <c r="P1001" s="252">
        <f>SUM(N1001:O1001)</f>
        <v>23717.7</v>
      </c>
      <c r="Q1001" s="34">
        <v>24488.799999999999</v>
      </c>
      <c r="R1001" s="32">
        <v>-771.1</v>
      </c>
      <c r="S1001" s="32">
        <f t="shared" ref="S1001:S1003" si="1504">SUM(Q1001:R1001)</f>
        <v>23717.7</v>
      </c>
      <c r="T1001" s="32"/>
      <c r="U1001" s="32">
        <f t="shared" ref="U1001:U1003" si="1505">SUM(S1001:T1001)</f>
        <v>23717.7</v>
      </c>
      <c r="V1001" s="32"/>
      <c r="W1001" s="32">
        <f t="shared" ref="W1001:W1003" si="1506">SUM(U1001:V1001)</f>
        <v>23717.7</v>
      </c>
      <c r="X1001" s="34">
        <v>24488.799999999999</v>
      </c>
      <c r="Y1001" s="32">
        <v>-771.1</v>
      </c>
      <c r="Z1001" s="32">
        <f t="shared" ref="Z1001:Z1003" si="1507">SUM(X1001:Y1001)</f>
        <v>23717.7</v>
      </c>
      <c r="AA1001" s="32"/>
      <c r="AB1001" s="32">
        <f t="shared" ref="AB1001:AB1003" si="1508">SUM(Z1001:AA1001)</f>
        <v>23717.7</v>
      </c>
      <c r="AC1001" s="32"/>
      <c r="AD1001" s="32">
        <f t="shared" ref="AD1001:AD1003" si="1509">SUM(AB1001:AC1001)</f>
        <v>23717.7</v>
      </c>
    </row>
    <row r="1002" spans="1:30" ht="15.75" outlineLevel="7" x14ac:dyDescent="0.2">
      <c r="A1002" s="41" t="s">
        <v>433</v>
      </c>
      <c r="B1002" s="41" t="s">
        <v>343</v>
      </c>
      <c r="C1002" s="41" t="s">
        <v>294</v>
      </c>
      <c r="D1002" s="41" t="s">
        <v>6</v>
      </c>
      <c r="E1002" s="42" t="s">
        <v>7</v>
      </c>
      <c r="F1002" s="32">
        <v>3111.3</v>
      </c>
      <c r="G1002" s="32"/>
      <c r="H1002" s="32">
        <f t="shared" si="1501"/>
        <v>3111.3</v>
      </c>
      <c r="I1002" s="32"/>
      <c r="J1002" s="32"/>
      <c r="K1002" s="32">
        <f t="shared" si="1502"/>
        <v>3111.3</v>
      </c>
      <c r="L1002" s="32"/>
      <c r="M1002" s="32"/>
      <c r="N1002" s="32">
        <f t="shared" si="1503"/>
        <v>3111.3</v>
      </c>
      <c r="O1002" s="32"/>
      <c r="P1002" s="252">
        <f>SUM(N1002:O1002)</f>
        <v>3111.3</v>
      </c>
      <c r="Q1002" s="34">
        <v>3111.2</v>
      </c>
      <c r="R1002" s="32"/>
      <c r="S1002" s="32">
        <f t="shared" si="1504"/>
        <v>3111.2</v>
      </c>
      <c r="T1002" s="32"/>
      <c r="U1002" s="32">
        <f t="shared" si="1505"/>
        <v>3111.2</v>
      </c>
      <c r="V1002" s="32"/>
      <c r="W1002" s="32">
        <f t="shared" si="1506"/>
        <v>3111.2</v>
      </c>
      <c r="X1002" s="34">
        <v>3111.3</v>
      </c>
      <c r="Y1002" s="32"/>
      <c r="Z1002" s="32">
        <f t="shared" si="1507"/>
        <v>3111.3</v>
      </c>
      <c r="AA1002" s="32"/>
      <c r="AB1002" s="32">
        <f t="shared" si="1508"/>
        <v>3111.3</v>
      </c>
      <c r="AC1002" s="32"/>
      <c r="AD1002" s="32">
        <f t="shared" si="1509"/>
        <v>3111.3</v>
      </c>
    </row>
    <row r="1003" spans="1:30" ht="15.75" outlineLevel="7" x14ac:dyDescent="0.2">
      <c r="A1003" s="41" t="s">
        <v>433</v>
      </c>
      <c r="B1003" s="41" t="s">
        <v>343</v>
      </c>
      <c r="C1003" s="41" t="s">
        <v>294</v>
      </c>
      <c r="D1003" s="41" t="s">
        <v>14</v>
      </c>
      <c r="E1003" s="42" t="s">
        <v>15</v>
      </c>
      <c r="F1003" s="32">
        <v>78.5</v>
      </c>
      <c r="G1003" s="32"/>
      <c r="H1003" s="32">
        <f t="shared" si="1501"/>
        <v>78.5</v>
      </c>
      <c r="I1003" s="32"/>
      <c r="J1003" s="32"/>
      <c r="K1003" s="32">
        <f t="shared" si="1502"/>
        <v>78.5</v>
      </c>
      <c r="L1003" s="32"/>
      <c r="M1003" s="32"/>
      <c r="N1003" s="32">
        <f t="shared" si="1503"/>
        <v>78.5</v>
      </c>
      <c r="O1003" s="32"/>
      <c r="P1003" s="252">
        <f>SUM(N1003:O1003)</f>
        <v>78.5</v>
      </c>
      <c r="Q1003" s="34">
        <v>78.5</v>
      </c>
      <c r="R1003" s="32"/>
      <c r="S1003" s="32">
        <f t="shared" si="1504"/>
        <v>78.5</v>
      </c>
      <c r="T1003" s="32"/>
      <c r="U1003" s="32">
        <f t="shared" si="1505"/>
        <v>78.5</v>
      </c>
      <c r="V1003" s="32"/>
      <c r="W1003" s="32">
        <f t="shared" si="1506"/>
        <v>78.5</v>
      </c>
      <c r="X1003" s="34">
        <v>78.5</v>
      </c>
      <c r="Y1003" s="32"/>
      <c r="Z1003" s="32">
        <f t="shared" si="1507"/>
        <v>78.5</v>
      </c>
      <c r="AA1003" s="32"/>
      <c r="AB1003" s="32">
        <f t="shared" si="1508"/>
        <v>78.5</v>
      </c>
      <c r="AC1003" s="32"/>
      <c r="AD1003" s="32">
        <f t="shared" si="1509"/>
        <v>78.5</v>
      </c>
    </row>
    <row r="1004" spans="1:30" ht="31.5" outlineLevel="7" x14ac:dyDescent="0.2">
      <c r="A1004" s="22" t="s">
        <v>433</v>
      </c>
      <c r="B1004" s="22" t="s">
        <v>343</v>
      </c>
      <c r="C1004" s="22" t="s">
        <v>543</v>
      </c>
      <c r="D1004" s="22"/>
      <c r="E1004" s="40" t="s">
        <v>544</v>
      </c>
      <c r="F1004" s="36">
        <f t="shared" ref="F1004:AD1004" si="1510">F1005</f>
        <v>151</v>
      </c>
      <c r="G1004" s="36">
        <f t="shared" si="1510"/>
        <v>0</v>
      </c>
      <c r="H1004" s="36">
        <f t="shared" si="1510"/>
        <v>151</v>
      </c>
      <c r="I1004" s="36">
        <f t="shared" si="1510"/>
        <v>0</v>
      </c>
      <c r="J1004" s="36">
        <f t="shared" si="1510"/>
        <v>0</v>
      </c>
      <c r="K1004" s="36">
        <f t="shared" si="1510"/>
        <v>151</v>
      </c>
      <c r="L1004" s="36">
        <f t="shared" si="1510"/>
        <v>0</v>
      </c>
      <c r="M1004" s="36">
        <f t="shared" si="1510"/>
        <v>0</v>
      </c>
      <c r="N1004" s="36">
        <f t="shared" si="1510"/>
        <v>151</v>
      </c>
      <c r="O1004" s="36">
        <f t="shared" si="1510"/>
        <v>0</v>
      </c>
      <c r="P1004" s="253">
        <f t="shared" si="1510"/>
        <v>151</v>
      </c>
      <c r="Q1004" s="36">
        <f t="shared" si="1510"/>
        <v>155.5</v>
      </c>
      <c r="R1004" s="36">
        <f t="shared" si="1510"/>
        <v>0</v>
      </c>
      <c r="S1004" s="36">
        <f t="shared" si="1510"/>
        <v>155.5</v>
      </c>
      <c r="T1004" s="36">
        <f t="shared" si="1510"/>
        <v>0</v>
      </c>
      <c r="U1004" s="36">
        <f t="shared" si="1510"/>
        <v>155.5</v>
      </c>
      <c r="V1004" s="36">
        <f t="shared" si="1510"/>
        <v>0</v>
      </c>
      <c r="W1004" s="36">
        <f t="shared" si="1510"/>
        <v>155.5</v>
      </c>
      <c r="X1004" s="36">
        <f t="shared" si="1510"/>
        <v>155.5</v>
      </c>
      <c r="Y1004" s="36">
        <f t="shared" si="1510"/>
        <v>0</v>
      </c>
      <c r="Z1004" s="36">
        <f t="shared" si="1510"/>
        <v>155.5</v>
      </c>
      <c r="AA1004" s="36">
        <f t="shared" si="1510"/>
        <v>0</v>
      </c>
      <c r="AB1004" s="36">
        <f t="shared" si="1510"/>
        <v>155.5</v>
      </c>
      <c r="AC1004" s="36">
        <f t="shared" si="1510"/>
        <v>0</v>
      </c>
      <c r="AD1004" s="36">
        <f t="shared" si="1510"/>
        <v>155.5</v>
      </c>
    </row>
    <row r="1005" spans="1:30" ht="31.5" outlineLevel="7" x14ac:dyDescent="0.2">
      <c r="A1005" s="41" t="s">
        <v>433</v>
      </c>
      <c r="B1005" s="41" t="s">
        <v>343</v>
      </c>
      <c r="C1005" s="41" t="s">
        <v>543</v>
      </c>
      <c r="D1005" s="41" t="s">
        <v>3</v>
      </c>
      <c r="E1005" s="42" t="s">
        <v>4</v>
      </c>
      <c r="F1005" s="32">
        <v>151</v>
      </c>
      <c r="G1005" s="32"/>
      <c r="H1005" s="32">
        <f>SUM(F1005:G1005)</f>
        <v>151</v>
      </c>
      <c r="I1005" s="32"/>
      <c r="J1005" s="32"/>
      <c r="K1005" s="32">
        <f>SUM(H1005:J1005)</f>
        <v>151</v>
      </c>
      <c r="L1005" s="32"/>
      <c r="M1005" s="32"/>
      <c r="N1005" s="32">
        <f>SUM(K1005:M1005)</f>
        <v>151</v>
      </c>
      <c r="O1005" s="32"/>
      <c r="P1005" s="252">
        <f>SUM(N1005:O1005)</f>
        <v>151</v>
      </c>
      <c r="Q1005" s="32">
        <v>155.5</v>
      </c>
      <c r="R1005" s="32"/>
      <c r="S1005" s="32">
        <f>SUM(Q1005:R1005)</f>
        <v>155.5</v>
      </c>
      <c r="T1005" s="32"/>
      <c r="U1005" s="32">
        <f>SUM(S1005:T1005)</f>
        <v>155.5</v>
      </c>
      <c r="V1005" s="32"/>
      <c r="W1005" s="32">
        <f>SUM(U1005:V1005)</f>
        <v>155.5</v>
      </c>
      <c r="X1005" s="32">
        <v>155.5</v>
      </c>
      <c r="Y1005" s="32"/>
      <c r="Z1005" s="32">
        <f>SUM(X1005:Y1005)</f>
        <v>155.5</v>
      </c>
      <c r="AA1005" s="32"/>
      <c r="AB1005" s="32">
        <f>SUM(Z1005:AA1005)</f>
        <v>155.5</v>
      </c>
      <c r="AC1005" s="32"/>
      <c r="AD1005" s="32">
        <f>SUM(AB1005:AC1005)</f>
        <v>155.5</v>
      </c>
    </row>
    <row r="1006" spans="1:30" ht="15.75" outlineLevel="1" x14ac:dyDescent="0.2">
      <c r="A1006" s="22" t="s">
        <v>433</v>
      </c>
      <c r="B1006" s="22" t="s">
        <v>345</v>
      </c>
      <c r="C1006" s="22"/>
      <c r="D1006" s="22"/>
      <c r="E1006" s="40" t="s">
        <v>346</v>
      </c>
      <c r="F1006" s="36">
        <f>F1015+F1027+F1007</f>
        <v>104390.09999999999</v>
      </c>
      <c r="G1006" s="36">
        <f t="shared" ref="G1006:AB1006" si="1511">G1015+G1027+G1007</f>
        <v>0</v>
      </c>
      <c r="H1006" s="36">
        <f t="shared" si="1511"/>
        <v>104390.09999999999</v>
      </c>
      <c r="I1006" s="36">
        <f t="shared" si="1511"/>
        <v>0</v>
      </c>
      <c r="J1006" s="36">
        <f t="shared" si="1511"/>
        <v>0</v>
      </c>
      <c r="K1006" s="36">
        <f t="shared" si="1511"/>
        <v>104390.09999999999</v>
      </c>
      <c r="L1006" s="36">
        <f t="shared" si="1511"/>
        <v>0</v>
      </c>
      <c r="M1006" s="36">
        <f t="shared" si="1511"/>
        <v>0</v>
      </c>
      <c r="N1006" s="36">
        <f t="shared" si="1511"/>
        <v>104390.09999999999</v>
      </c>
      <c r="O1006" s="36">
        <f t="shared" ref="O1006:P1006" si="1512">O1015+O1027+O1007</f>
        <v>0</v>
      </c>
      <c r="P1006" s="253">
        <f t="shared" si="1512"/>
        <v>104390.09999999999</v>
      </c>
      <c r="Q1006" s="36">
        <f t="shared" si="1511"/>
        <v>156031.59999999998</v>
      </c>
      <c r="R1006" s="36">
        <f t="shared" si="1511"/>
        <v>610</v>
      </c>
      <c r="S1006" s="36">
        <f t="shared" si="1511"/>
        <v>156641.59999999998</v>
      </c>
      <c r="T1006" s="36">
        <f t="shared" si="1511"/>
        <v>421.14499999999998</v>
      </c>
      <c r="U1006" s="36">
        <f t="shared" si="1511"/>
        <v>157062.745</v>
      </c>
      <c r="V1006" s="36">
        <f t="shared" ref="V1006:W1006" si="1513">V1015+V1027+V1007</f>
        <v>0</v>
      </c>
      <c r="W1006" s="36">
        <f t="shared" si="1513"/>
        <v>157062.745</v>
      </c>
      <c r="X1006" s="36">
        <f t="shared" si="1511"/>
        <v>234522.8</v>
      </c>
      <c r="Y1006" s="36">
        <f t="shared" si="1511"/>
        <v>-1357.1159499999994</v>
      </c>
      <c r="Z1006" s="36">
        <f t="shared" si="1511"/>
        <v>233165.68404999998</v>
      </c>
      <c r="AA1006" s="36">
        <f t="shared" si="1511"/>
        <v>11254.268</v>
      </c>
      <c r="AB1006" s="36">
        <f t="shared" si="1511"/>
        <v>244419.95205000002</v>
      </c>
      <c r="AC1006" s="36">
        <f t="shared" ref="AC1006:AD1006" si="1514">AC1015+AC1027+AC1007</f>
        <v>0</v>
      </c>
      <c r="AD1006" s="36">
        <f t="shared" si="1514"/>
        <v>244419.95205000002</v>
      </c>
    </row>
    <row r="1007" spans="1:30" ht="15.75" outlineLevel="1" x14ac:dyDescent="0.2">
      <c r="A1007" s="22" t="s">
        <v>433</v>
      </c>
      <c r="B1007" s="22" t="s">
        <v>345</v>
      </c>
      <c r="C1007" s="22" t="s">
        <v>158</v>
      </c>
      <c r="D1007" s="22"/>
      <c r="E1007" s="40" t="s">
        <v>632</v>
      </c>
      <c r="F1007" s="36">
        <f t="shared" ref="F1007:AC1008" si="1515">F1008</f>
        <v>23000.5</v>
      </c>
      <c r="G1007" s="36">
        <f t="shared" si="1515"/>
        <v>0</v>
      </c>
      <c r="H1007" s="36">
        <f t="shared" si="1515"/>
        <v>23000.5</v>
      </c>
      <c r="I1007" s="36">
        <f t="shared" si="1515"/>
        <v>0</v>
      </c>
      <c r="J1007" s="36">
        <f t="shared" si="1515"/>
        <v>0</v>
      </c>
      <c r="K1007" s="36">
        <f t="shared" si="1515"/>
        <v>23000.5</v>
      </c>
      <c r="L1007" s="36">
        <f t="shared" si="1515"/>
        <v>0</v>
      </c>
      <c r="M1007" s="36">
        <f t="shared" si="1515"/>
        <v>0</v>
      </c>
      <c r="N1007" s="36">
        <f t="shared" si="1515"/>
        <v>23000.5</v>
      </c>
      <c r="O1007" s="36">
        <f t="shared" si="1515"/>
        <v>0</v>
      </c>
      <c r="P1007" s="253">
        <f t="shared" si="1515"/>
        <v>23000.5</v>
      </c>
      <c r="Q1007" s="36">
        <f t="shared" si="1515"/>
        <v>23079.499999999996</v>
      </c>
      <c r="R1007" s="36">
        <f t="shared" si="1515"/>
        <v>0</v>
      </c>
      <c r="S1007" s="36">
        <f t="shared" si="1515"/>
        <v>23079.499999999996</v>
      </c>
      <c r="T1007" s="36">
        <f t="shared" si="1515"/>
        <v>0</v>
      </c>
      <c r="U1007" s="36">
        <f t="shared" si="1515"/>
        <v>23079.499999999996</v>
      </c>
      <c r="V1007" s="36">
        <f t="shared" si="1515"/>
        <v>0</v>
      </c>
      <c r="W1007" s="36">
        <f t="shared" si="1515"/>
        <v>23079.499999999996</v>
      </c>
      <c r="X1007" s="36">
        <f t="shared" si="1515"/>
        <v>22869.5</v>
      </c>
      <c r="Y1007" s="36">
        <f t="shared" si="1515"/>
        <v>0</v>
      </c>
      <c r="Z1007" s="36">
        <f t="shared" si="1515"/>
        <v>22869.5</v>
      </c>
      <c r="AA1007" s="36">
        <f t="shared" si="1515"/>
        <v>0</v>
      </c>
      <c r="AB1007" s="36">
        <f t="shared" si="1515"/>
        <v>22869.5</v>
      </c>
      <c r="AC1007" s="36">
        <f t="shared" si="1515"/>
        <v>0</v>
      </c>
      <c r="AD1007" s="36">
        <f t="shared" ref="AC1007:AD1008" si="1516">AD1008</f>
        <v>22869.5</v>
      </c>
    </row>
    <row r="1008" spans="1:30" ht="31.5" outlineLevel="1" x14ac:dyDescent="0.2">
      <c r="A1008" s="22" t="s">
        <v>433</v>
      </c>
      <c r="B1008" s="22" t="s">
        <v>345</v>
      </c>
      <c r="C1008" s="22" t="s">
        <v>211</v>
      </c>
      <c r="D1008" s="22"/>
      <c r="E1008" s="40" t="s">
        <v>635</v>
      </c>
      <c r="F1008" s="36">
        <f t="shared" si="1515"/>
        <v>23000.5</v>
      </c>
      <c r="G1008" s="36">
        <f t="shared" si="1515"/>
        <v>0</v>
      </c>
      <c r="H1008" s="36">
        <f t="shared" si="1515"/>
        <v>23000.5</v>
      </c>
      <c r="I1008" s="36">
        <f t="shared" si="1515"/>
        <v>0</v>
      </c>
      <c r="J1008" s="36">
        <f t="shared" si="1515"/>
        <v>0</v>
      </c>
      <c r="K1008" s="36">
        <f t="shared" si="1515"/>
        <v>23000.5</v>
      </c>
      <c r="L1008" s="36">
        <f t="shared" si="1515"/>
        <v>0</v>
      </c>
      <c r="M1008" s="36">
        <f t="shared" si="1515"/>
        <v>0</v>
      </c>
      <c r="N1008" s="36">
        <f t="shared" si="1515"/>
        <v>23000.5</v>
      </c>
      <c r="O1008" s="36">
        <f t="shared" si="1515"/>
        <v>0</v>
      </c>
      <c r="P1008" s="253">
        <f t="shared" si="1515"/>
        <v>23000.5</v>
      </c>
      <c r="Q1008" s="36">
        <f t="shared" si="1515"/>
        <v>23079.499999999996</v>
      </c>
      <c r="R1008" s="36">
        <f t="shared" si="1515"/>
        <v>0</v>
      </c>
      <c r="S1008" s="36">
        <f t="shared" si="1515"/>
        <v>23079.499999999996</v>
      </c>
      <c r="T1008" s="36">
        <f t="shared" si="1515"/>
        <v>0</v>
      </c>
      <c r="U1008" s="36">
        <f t="shared" si="1515"/>
        <v>23079.499999999996</v>
      </c>
      <c r="V1008" s="36">
        <f t="shared" si="1515"/>
        <v>0</v>
      </c>
      <c r="W1008" s="36">
        <f t="shared" si="1515"/>
        <v>23079.499999999996</v>
      </c>
      <c r="X1008" s="36">
        <f t="shared" si="1515"/>
        <v>22869.5</v>
      </c>
      <c r="Y1008" s="36">
        <f t="shared" si="1515"/>
        <v>0</v>
      </c>
      <c r="Z1008" s="36">
        <f t="shared" si="1515"/>
        <v>22869.5</v>
      </c>
      <c r="AA1008" s="36">
        <f t="shared" si="1515"/>
        <v>0</v>
      </c>
      <c r="AB1008" s="36">
        <f t="shared" si="1515"/>
        <v>22869.5</v>
      </c>
      <c r="AC1008" s="36">
        <f t="shared" si="1516"/>
        <v>0</v>
      </c>
      <c r="AD1008" s="36">
        <f t="shared" si="1516"/>
        <v>22869.5</v>
      </c>
    </row>
    <row r="1009" spans="1:30" ht="31.5" outlineLevel="1" x14ac:dyDescent="0.2">
      <c r="A1009" s="22" t="s">
        <v>433</v>
      </c>
      <c r="B1009" s="22" t="s">
        <v>345</v>
      </c>
      <c r="C1009" s="22" t="s">
        <v>215</v>
      </c>
      <c r="D1009" s="22"/>
      <c r="E1009" s="40" t="s">
        <v>216</v>
      </c>
      <c r="F1009" s="36">
        <f>F1012+F1010</f>
        <v>23000.5</v>
      </c>
      <c r="G1009" s="36">
        <f t="shared" ref="G1009:AB1009" si="1517">G1012+G1010</f>
        <v>0</v>
      </c>
      <c r="H1009" s="36">
        <f t="shared" si="1517"/>
        <v>23000.5</v>
      </c>
      <c r="I1009" s="36">
        <f t="shared" si="1517"/>
        <v>0</v>
      </c>
      <c r="J1009" s="36">
        <f t="shared" si="1517"/>
        <v>0</v>
      </c>
      <c r="K1009" s="36">
        <f t="shared" si="1517"/>
        <v>23000.5</v>
      </c>
      <c r="L1009" s="36">
        <f t="shared" si="1517"/>
        <v>0</v>
      </c>
      <c r="M1009" s="36">
        <f t="shared" si="1517"/>
        <v>0</v>
      </c>
      <c r="N1009" s="36">
        <f t="shared" si="1517"/>
        <v>23000.5</v>
      </c>
      <c r="O1009" s="36">
        <f t="shared" ref="O1009:P1009" si="1518">O1012+O1010</f>
        <v>0</v>
      </c>
      <c r="P1009" s="253">
        <f t="shared" si="1518"/>
        <v>23000.5</v>
      </c>
      <c r="Q1009" s="36">
        <f t="shared" si="1517"/>
        <v>23079.499999999996</v>
      </c>
      <c r="R1009" s="36">
        <f t="shared" si="1517"/>
        <v>0</v>
      </c>
      <c r="S1009" s="36">
        <f t="shared" si="1517"/>
        <v>23079.499999999996</v>
      </c>
      <c r="T1009" s="36">
        <f t="shared" si="1517"/>
        <v>0</v>
      </c>
      <c r="U1009" s="36">
        <f t="shared" si="1517"/>
        <v>23079.499999999996</v>
      </c>
      <c r="V1009" s="36">
        <f t="shared" ref="V1009:W1009" si="1519">V1012+V1010</f>
        <v>0</v>
      </c>
      <c r="W1009" s="36">
        <f t="shared" si="1519"/>
        <v>23079.499999999996</v>
      </c>
      <c r="X1009" s="36">
        <f t="shared" si="1517"/>
        <v>22869.5</v>
      </c>
      <c r="Y1009" s="36">
        <f t="shared" si="1517"/>
        <v>0</v>
      </c>
      <c r="Z1009" s="36">
        <f t="shared" si="1517"/>
        <v>22869.5</v>
      </c>
      <c r="AA1009" s="36">
        <f t="shared" si="1517"/>
        <v>0</v>
      </c>
      <c r="AB1009" s="36">
        <f t="shared" si="1517"/>
        <v>22869.5</v>
      </c>
      <c r="AC1009" s="36">
        <f t="shared" ref="AC1009:AD1009" si="1520">AC1012+AC1010</f>
        <v>0</v>
      </c>
      <c r="AD1009" s="36">
        <f t="shared" si="1520"/>
        <v>22869.5</v>
      </c>
    </row>
    <row r="1010" spans="1:30" ht="47.25" outlineLevel="1" x14ac:dyDescent="0.2">
      <c r="A1010" s="22" t="s">
        <v>433</v>
      </c>
      <c r="B1010" s="22" t="s">
        <v>345</v>
      </c>
      <c r="C1010" s="22" t="s">
        <v>540</v>
      </c>
      <c r="D1010" s="22"/>
      <c r="E1010" s="48" t="s">
        <v>541</v>
      </c>
      <c r="F1010" s="36">
        <f>F1011</f>
        <v>81.700000000000728</v>
      </c>
      <c r="G1010" s="36">
        <f t="shared" ref="G1010:AD1010" si="1521">G1011</f>
        <v>0</v>
      </c>
      <c r="H1010" s="36">
        <f t="shared" si="1521"/>
        <v>81.700000000000728</v>
      </c>
      <c r="I1010" s="36">
        <f t="shared" si="1521"/>
        <v>0</v>
      </c>
      <c r="J1010" s="36">
        <f t="shared" si="1521"/>
        <v>0</v>
      </c>
      <c r="K1010" s="36">
        <f t="shared" si="1521"/>
        <v>81.700000000000728</v>
      </c>
      <c r="L1010" s="36">
        <f t="shared" si="1521"/>
        <v>0</v>
      </c>
      <c r="M1010" s="36">
        <f t="shared" si="1521"/>
        <v>0</v>
      </c>
      <c r="N1010" s="36">
        <f t="shared" si="1521"/>
        <v>81.700000000000728</v>
      </c>
      <c r="O1010" s="36">
        <f t="shared" si="1521"/>
        <v>0</v>
      </c>
      <c r="P1010" s="253">
        <f t="shared" si="1521"/>
        <v>81.700000000000728</v>
      </c>
      <c r="Q1010" s="36">
        <f t="shared" si="1521"/>
        <v>81.700000000000728</v>
      </c>
      <c r="R1010" s="36">
        <f t="shared" si="1521"/>
        <v>0</v>
      </c>
      <c r="S1010" s="36">
        <f t="shared" si="1521"/>
        <v>81.700000000000728</v>
      </c>
      <c r="T1010" s="36">
        <f t="shared" si="1521"/>
        <v>0</v>
      </c>
      <c r="U1010" s="36">
        <f t="shared" si="1521"/>
        <v>81.700000000000728</v>
      </c>
      <c r="V1010" s="36">
        <f t="shared" si="1521"/>
        <v>0</v>
      </c>
      <c r="W1010" s="36">
        <f t="shared" si="1521"/>
        <v>81.700000000000728</v>
      </c>
      <c r="X1010" s="36">
        <f t="shared" si="1521"/>
        <v>81.7</v>
      </c>
      <c r="Y1010" s="36">
        <f t="shared" si="1521"/>
        <v>0</v>
      </c>
      <c r="Z1010" s="36">
        <f t="shared" si="1521"/>
        <v>81.7</v>
      </c>
      <c r="AA1010" s="36">
        <f t="shared" si="1521"/>
        <v>0</v>
      </c>
      <c r="AB1010" s="36">
        <f t="shared" si="1521"/>
        <v>81.7</v>
      </c>
      <c r="AC1010" s="36">
        <f t="shared" si="1521"/>
        <v>0</v>
      </c>
      <c r="AD1010" s="36">
        <f t="shared" si="1521"/>
        <v>81.7</v>
      </c>
    </row>
    <row r="1011" spans="1:30" ht="31.5" outlineLevel="1" x14ac:dyDescent="0.2">
      <c r="A1011" s="41" t="s">
        <v>433</v>
      </c>
      <c r="B1011" s="41" t="s">
        <v>345</v>
      </c>
      <c r="C1011" s="41" t="s">
        <v>540</v>
      </c>
      <c r="D1011" s="41" t="s">
        <v>3</v>
      </c>
      <c r="E1011" s="42" t="s">
        <v>4</v>
      </c>
      <c r="F1011" s="32">
        <v>81.700000000000728</v>
      </c>
      <c r="G1011" s="32"/>
      <c r="H1011" s="32">
        <f>SUM(F1011:G1011)</f>
        <v>81.700000000000728</v>
      </c>
      <c r="I1011" s="32"/>
      <c r="J1011" s="32"/>
      <c r="K1011" s="32">
        <f>SUM(H1011:J1011)</f>
        <v>81.700000000000728</v>
      </c>
      <c r="L1011" s="32"/>
      <c r="M1011" s="32"/>
      <c r="N1011" s="32">
        <f>SUM(K1011:M1011)</f>
        <v>81.700000000000728</v>
      </c>
      <c r="O1011" s="32"/>
      <c r="P1011" s="252">
        <f>SUM(N1011:O1011)</f>
        <v>81.700000000000728</v>
      </c>
      <c r="Q1011" s="32">
        <v>81.700000000000728</v>
      </c>
      <c r="R1011" s="32"/>
      <c r="S1011" s="32">
        <f>SUM(Q1011:R1011)</f>
        <v>81.700000000000728</v>
      </c>
      <c r="T1011" s="32"/>
      <c r="U1011" s="32">
        <f>SUM(S1011:T1011)</f>
        <v>81.700000000000728</v>
      </c>
      <c r="V1011" s="32"/>
      <c r="W1011" s="32">
        <f>SUM(U1011:V1011)</f>
        <v>81.700000000000728</v>
      </c>
      <c r="X1011" s="32">
        <v>81.7</v>
      </c>
      <c r="Y1011" s="32"/>
      <c r="Z1011" s="32">
        <f>SUM(X1011:Y1011)</f>
        <v>81.7</v>
      </c>
      <c r="AA1011" s="32"/>
      <c r="AB1011" s="32">
        <f>SUM(Z1011:AA1011)</f>
        <v>81.7</v>
      </c>
      <c r="AC1011" s="32"/>
      <c r="AD1011" s="32">
        <f>SUM(AB1011:AC1011)</f>
        <v>81.7</v>
      </c>
    </row>
    <row r="1012" spans="1:30" ht="15.75" outlineLevel="1" x14ac:dyDescent="0.2">
      <c r="A1012" s="22" t="s">
        <v>433</v>
      </c>
      <c r="B1012" s="22" t="s">
        <v>345</v>
      </c>
      <c r="C1012" s="22" t="s">
        <v>527</v>
      </c>
      <c r="D1012" s="22"/>
      <c r="E1012" s="40" t="s">
        <v>528</v>
      </c>
      <c r="F1012" s="36">
        <f t="shared" ref="F1012:AB1012" si="1522">F1013+F1014</f>
        <v>22918.799999999999</v>
      </c>
      <c r="G1012" s="36">
        <f t="shared" si="1522"/>
        <v>0</v>
      </c>
      <c r="H1012" s="36">
        <f t="shared" si="1522"/>
        <v>22918.799999999999</v>
      </c>
      <c r="I1012" s="36">
        <f t="shared" si="1522"/>
        <v>0</v>
      </c>
      <c r="J1012" s="36">
        <f t="shared" si="1522"/>
        <v>0</v>
      </c>
      <c r="K1012" s="36">
        <f t="shared" si="1522"/>
        <v>22918.799999999999</v>
      </c>
      <c r="L1012" s="36">
        <f t="shared" si="1522"/>
        <v>0</v>
      </c>
      <c r="M1012" s="36">
        <f t="shared" si="1522"/>
        <v>0</v>
      </c>
      <c r="N1012" s="36">
        <f t="shared" si="1522"/>
        <v>22918.799999999999</v>
      </c>
      <c r="O1012" s="36">
        <f t="shared" ref="O1012:P1012" si="1523">O1013+O1014</f>
        <v>0</v>
      </c>
      <c r="P1012" s="253">
        <f t="shared" si="1523"/>
        <v>22918.799999999999</v>
      </c>
      <c r="Q1012" s="36">
        <f t="shared" si="1522"/>
        <v>22997.799999999996</v>
      </c>
      <c r="R1012" s="36">
        <f t="shared" si="1522"/>
        <v>0</v>
      </c>
      <c r="S1012" s="36">
        <f t="shared" si="1522"/>
        <v>22997.799999999996</v>
      </c>
      <c r="T1012" s="36">
        <f t="shared" si="1522"/>
        <v>0</v>
      </c>
      <c r="U1012" s="36">
        <f t="shared" si="1522"/>
        <v>22997.799999999996</v>
      </c>
      <c r="V1012" s="36">
        <f t="shared" ref="V1012:W1012" si="1524">V1013+V1014</f>
        <v>0</v>
      </c>
      <c r="W1012" s="36">
        <f t="shared" si="1524"/>
        <v>22997.799999999996</v>
      </c>
      <c r="X1012" s="36">
        <f t="shared" si="1522"/>
        <v>22787.8</v>
      </c>
      <c r="Y1012" s="36">
        <f t="shared" si="1522"/>
        <v>0</v>
      </c>
      <c r="Z1012" s="36">
        <f t="shared" si="1522"/>
        <v>22787.8</v>
      </c>
      <c r="AA1012" s="36">
        <f t="shared" si="1522"/>
        <v>0</v>
      </c>
      <c r="AB1012" s="36">
        <f t="shared" si="1522"/>
        <v>22787.8</v>
      </c>
      <c r="AC1012" s="36">
        <f t="shared" ref="AC1012:AD1012" si="1525">AC1013+AC1014</f>
        <v>0</v>
      </c>
      <c r="AD1012" s="36">
        <f t="shared" si="1525"/>
        <v>22787.8</v>
      </c>
    </row>
    <row r="1013" spans="1:30" ht="31.5" outlineLevel="1" x14ac:dyDescent="0.2">
      <c r="A1013" s="41" t="s">
        <v>433</v>
      </c>
      <c r="B1013" s="41" t="s">
        <v>345</v>
      </c>
      <c r="C1013" s="41" t="s">
        <v>527</v>
      </c>
      <c r="D1013" s="41" t="s">
        <v>3</v>
      </c>
      <c r="E1013" s="42" t="s">
        <v>4</v>
      </c>
      <c r="F1013" s="32">
        <v>22889.200000000001</v>
      </c>
      <c r="G1013" s="32"/>
      <c r="H1013" s="32">
        <f t="shared" ref="H1013:H1014" si="1526">SUM(F1013:G1013)</f>
        <v>22889.200000000001</v>
      </c>
      <c r="I1013" s="32"/>
      <c r="J1013" s="32"/>
      <c r="K1013" s="32">
        <f t="shared" ref="K1013:K1014" si="1527">SUM(H1013:J1013)</f>
        <v>22889.200000000001</v>
      </c>
      <c r="L1013" s="32"/>
      <c r="M1013" s="32"/>
      <c r="N1013" s="32">
        <f t="shared" ref="N1013:N1014" si="1528">SUM(K1013:M1013)</f>
        <v>22889.200000000001</v>
      </c>
      <c r="O1013" s="32"/>
      <c r="P1013" s="252">
        <f>SUM(N1013:O1013)</f>
        <v>22889.200000000001</v>
      </c>
      <c r="Q1013" s="32">
        <v>22970.699999999997</v>
      </c>
      <c r="R1013" s="32"/>
      <c r="S1013" s="32">
        <f t="shared" ref="S1013:S1014" si="1529">SUM(Q1013:R1013)</f>
        <v>22970.699999999997</v>
      </c>
      <c r="T1013" s="32"/>
      <c r="U1013" s="32">
        <f t="shared" ref="U1013:U1014" si="1530">SUM(S1013:T1013)</f>
        <v>22970.699999999997</v>
      </c>
      <c r="V1013" s="32"/>
      <c r="W1013" s="32">
        <f t="shared" ref="W1013:W1014" si="1531">SUM(U1013:V1013)</f>
        <v>22970.699999999997</v>
      </c>
      <c r="X1013" s="32">
        <v>22760.5</v>
      </c>
      <c r="Y1013" s="32"/>
      <c r="Z1013" s="32">
        <f t="shared" ref="Z1013:Z1014" si="1532">SUM(X1013:Y1013)</f>
        <v>22760.5</v>
      </c>
      <c r="AA1013" s="32"/>
      <c r="AB1013" s="32">
        <f t="shared" ref="AB1013:AB1014" si="1533">SUM(Z1013:AA1013)</f>
        <v>22760.5</v>
      </c>
      <c r="AC1013" s="32"/>
      <c r="AD1013" s="32">
        <f t="shared" ref="AD1013:AD1014" si="1534">SUM(AB1013:AC1013)</f>
        <v>22760.5</v>
      </c>
    </row>
    <row r="1014" spans="1:30" ht="15.75" outlineLevel="1" x14ac:dyDescent="0.2">
      <c r="A1014" s="41" t="s">
        <v>433</v>
      </c>
      <c r="B1014" s="41" t="s">
        <v>345</v>
      </c>
      <c r="C1014" s="41" t="s">
        <v>527</v>
      </c>
      <c r="D1014" s="41" t="s">
        <v>6</v>
      </c>
      <c r="E1014" s="42" t="s">
        <v>7</v>
      </c>
      <c r="F1014" s="32">
        <v>29.6</v>
      </c>
      <c r="G1014" s="32"/>
      <c r="H1014" s="32">
        <f t="shared" si="1526"/>
        <v>29.6</v>
      </c>
      <c r="I1014" s="32"/>
      <c r="J1014" s="32"/>
      <c r="K1014" s="32">
        <f t="shared" si="1527"/>
        <v>29.6</v>
      </c>
      <c r="L1014" s="32"/>
      <c r="M1014" s="32"/>
      <c r="N1014" s="32">
        <f t="shared" si="1528"/>
        <v>29.6</v>
      </c>
      <c r="O1014" s="32"/>
      <c r="P1014" s="252">
        <f>SUM(N1014:O1014)</f>
        <v>29.6</v>
      </c>
      <c r="Q1014" s="32">
        <v>27.099999999999998</v>
      </c>
      <c r="R1014" s="32"/>
      <c r="S1014" s="32">
        <f t="shared" si="1529"/>
        <v>27.099999999999998</v>
      </c>
      <c r="T1014" s="32"/>
      <c r="U1014" s="32">
        <f t="shared" si="1530"/>
        <v>27.099999999999998</v>
      </c>
      <c r="V1014" s="32"/>
      <c r="W1014" s="32">
        <f t="shared" si="1531"/>
        <v>27.099999999999998</v>
      </c>
      <c r="X1014" s="32">
        <v>27.3</v>
      </c>
      <c r="Y1014" s="32"/>
      <c r="Z1014" s="32">
        <f t="shared" si="1532"/>
        <v>27.3</v>
      </c>
      <c r="AA1014" s="32"/>
      <c r="AB1014" s="32">
        <f t="shared" si="1533"/>
        <v>27.3</v>
      </c>
      <c r="AC1014" s="32"/>
      <c r="AD1014" s="32">
        <f t="shared" si="1534"/>
        <v>27.3</v>
      </c>
    </row>
    <row r="1015" spans="1:30" ht="31.5" outlineLevel="2" x14ac:dyDescent="0.2">
      <c r="A1015" s="22" t="s">
        <v>433</v>
      </c>
      <c r="B1015" s="22" t="s">
        <v>345</v>
      </c>
      <c r="C1015" s="22" t="s">
        <v>23</v>
      </c>
      <c r="D1015" s="22"/>
      <c r="E1015" s="40" t="s">
        <v>668</v>
      </c>
      <c r="F1015" s="36">
        <f t="shared" ref="F1015:AB1015" si="1535">F1016+F1021</f>
        <v>81389.599999999991</v>
      </c>
      <c r="G1015" s="36">
        <f t="shared" si="1535"/>
        <v>0</v>
      </c>
      <c r="H1015" s="36">
        <f t="shared" si="1535"/>
        <v>81389.599999999991</v>
      </c>
      <c r="I1015" s="36">
        <f t="shared" si="1535"/>
        <v>0</v>
      </c>
      <c r="J1015" s="36">
        <f t="shared" si="1535"/>
        <v>0</v>
      </c>
      <c r="K1015" s="36">
        <f t="shared" si="1535"/>
        <v>81389.599999999991</v>
      </c>
      <c r="L1015" s="36">
        <f t="shared" si="1535"/>
        <v>0</v>
      </c>
      <c r="M1015" s="36">
        <f t="shared" si="1535"/>
        <v>0</v>
      </c>
      <c r="N1015" s="36">
        <f t="shared" si="1535"/>
        <v>81389.599999999991</v>
      </c>
      <c r="O1015" s="36">
        <f t="shared" ref="O1015:P1015" si="1536">O1016+O1021</f>
        <v>0</v>
      </c>
      <c r="P1015" s="253">
        <f t="shared" si="1536"/>
        <v>81389.599999999991</v>
      </c>
      <c r="Q1015" s="36">
        <f t="shared" si="1535"/>
        <v>82027.099999999991</v>
      </c>
      <c r="R1015" s="36">
        <f t="shared" si="1535"/>
        <v>0</v>
      </c>
      <c r="S1015" s="36">
        <f t="shared" si="1535"/>
        <v>82027.099999999991</v>
      </c>
      <c r="T1015" s="36">
        <f t="shared" si="1535"/>
        <v>0</v>
      </c>
      <c r="U1015" s="36">
        <f t="shared" si="1535"/>
        <v>82027.099999999991</v>
      </c>
      <c r="V1015" s="36">
        <f t="shared" ref="V1015:W1015" si="1537">V1016+V1021</f>
        <v>0</v>
      </c>
      <c r="W1015" s="36">
        <f t="shared" si="1537"/>
        <v>82027.099999999991</v>
      </c>
      <c r="X1015" s="36">
        <f t="shared" si="1535"/>
        <v>82027.099999999991</v>
      </c>
      <c r="Y1015" s="36">
        <f t="shared" si="1535"/>
        <v>0</v>
      </c>
      <c r="Z1015" s="36">
        <f t="shared" si="1535"/>
        <v>82027.099999999991</v>
      </c>
      <c r="AA1015" s="36">
        <f t="shared" si="1535"/>
        <v>0</v>
      </c>
      <c r="AB1015" s="36">
        <f t="shared" si="1535"/>
        <v>82027.099999999991</v>
      </c>
      <c r="AC1015" s="36">
        <f t="shared" ref="AC1015:AD1015" si="1538">AC1016+AC1021</f>
        <v>0</v>
      </c>
      <c r="AD1015" s="36">
        <f t="shared" si="1538"/>
        <v>82027.099999999991</v>
      </c>
    </row>
    <row r="1016" spans="1:30" ht="15.75" outlineLevel="3" x14ac:dyDescent="0.2">
      <c r="A1016" s="22" t="s">
        <v>433</v>
      </c>
      <c r="B1016" s="22" t="s">
        <v>345</v>
      </c>
      <c r="C1016" s="22" t="s">
        <v>45</v>
      </c>
      <c r="D1016" s="22"/>
      <c r="E1016" s="40" t="s">
        <v>689</v>
      </c>
      <c r="F1016" s="36">
        <f t="shared" ref="F1016:AC1017" si="1539">F1017</f>
        <v>197.39999999999998</v>
      </c>
      <c r="G1016" s="36">
        <f t="shared" si="1539"/>
        <v>0</v>
      </c>
      <c r="H1016" s="36">
        <f t="shared" si="1539"/>
        <v>197.39999999999998</v>
      </c>
      <c r="I1016" s="36">
        <f t="shared" si="1539"/>
        <v>0</v>
      </c>
      <c r="J1016" s="36">
        <f t="shared" si="1539"/>
        <v>0</v>
      </c>
      <c r="K1016" s="36">
        <f t="shared" si="1539"/>
        <v>197.39999999999998</v>
      </c>
      <c r="L1016" s="36">
        <f t="shared" si="1539"/>
        <v>0</v>
      </c>
      <c r="M1016" s="36">
        <f t="shared" si="1539"/>
        <v>0</v>
      </c>
      <c r="N1016" s="36">
        <f t="shared" si="1539"/>
        <v>197.39999999999998</v>
      </c>
      <c r="O1016" s="36">
        <f t="shared" si="1539"/>
        <v>0</v>
      </c>
      <c r="P1016" s="253">
        <f t="shared" si="1539"/>
        <v>197.39999999999998</v>
      </c>
      <c r="Q1016" s="36">
        <f t="shared" si="1539"/>
        <v>197.39999999999998</v>
      </c>
      <c r="R1016" s="36">
        <f t="shared" si="1539"/>
        <v>0</v>
      </c>
      <c r="S1016" s="36">
        <f t="shared" si="1539"/>
        <v>197.39999999999998</v>
      </c>
      <c r="T1016" s="36">
        <f t="shared" si="1539"/>
        <v>0</v>
      </c>
      <c r="U1016" s="36">
        <f t="shared" si="1539"/>
        <v>197.39999999999998</v>
      </c>
      <c r="V1016" s="36">
        <f t="shared" si="1539"/>
        <v>0</v>
      </c>
      <c r="W1016" s="36">
        <f t="shared" si="1539"/>
        <v>197.39999999999998</v>
      </c>
      <c r="X1016" s="36">
        <f t="shared" si="1539"/>
        <v>197.39999999999998</v>
      </c>
      <c r="Y1016" s="36">
        <f t="shared" si="1539"/>
        <v>0</v>
      </c>
      <c r="Z1016" s="36">
        <f t="shared" si="1539"/>
        <v>197.39999999999998</v>
      </c>
      <c r="AA1016" s="36">
        <f t="shared" si="1539"/>
        <v>0</v>
      </c>
      <c r="AB1016" s="36">
        <f t="shared" si="1539"/>
        <v>197.39999999999998</v>
      </c>
      <c r="AC1016" s="36">
        <f t="shared" si="1539"/>
        <v>0</v>
      </c>
      <c r="AD1016" s="36">
        <f t="shared" ref="AC1016:AD1017" si="1540">AD1017</f>
        <v>197.39999999999998</v>
      </c>
    </row>
    <row r="1017" spans="1:30" ht="31.5" outlineLevel="4" x14ac:dyDescent="0.2">
      <c r="A1017" s="22" t="s">
        <v>433</v>
      </c>
      <c r="B1017" s="22" t="s">
        <v>345</v>
      </c>
      <c r="C1017" s="22" t="s">
        <v>46</v>
      </c>
      <c r="D1017" s="22"/>
      <c r="E1017" s="40" t="s">
        <v>679</v>
      </c>
      <c r="F1017" s="36">
        <f t="shared" si="1539"/>
        <v>197.39999999999998</v>
      </c>
      <c r="G1017" s="36">
        <f t="shared" si="1539"/>
        <v>0</v>
      </c>
      <c r="H1017" s="36">
        <f t="shared" si="1539"/>
        <v>197.39999999999998</v>
      </c>
      <c r="I1017" s="36">
        <f t="shared" si="1539"/>
        <v>0</v>
      </c>
      <c r="J1017" s="36">
        <f t="shared" si="1539"/>
        <v>0</v>
      </c>
      <c r="K1017" s="36">
        <f t="shared" si="1539"/>
        <v>197.39999999999998</v>
      </c>
      <c r="L1017" s="36">
        <f t="shared" si="1539"/>
        <v>0</v>
      </c>
      <c r="M1017" s="36">
        <f t="shared" si="1539"/>
        <v>0</v>
      </c>
      <c r="N1017" s="36">
        <f t="shared" si="1539"/>
        <v>197.39999999999998</v>
      </c>
      <c r="O1017" s="36">
        <f t="shared" si="1539"/>
        <v>0</v>
      </c>
      <c r="P1017" s="253">
        <f t="shared" si="1539"/>
        <v>197.39999999999998</v>
      </c>
      <c r="Q1017" s="36">
        <f t="shared" si="1539"/>
        <v>197.39999999999998</v>
      </c>
      <c r="R1017" s="36">
        <f t="shared" si="1539"/>
        <v>0</v>
      </c>
      <c r="S1017" s="36">
        <f t="shared" si="1539"/>
        <v>197.39999999999998</v>
      </c>
      <c r="T1017" s="36">
        <f t="shared" si="1539"/>
        <v>0</v>
      </c>
      <c r="U1017" s="36">
        <f t="shared" si="1539"/>
        <v>197.39999999999998</v>
      </c>
      <c r="V1017" s="36">
        <f t="shared" si="1539"/>
        <v>0</v>
      </c>
      <c r="W1017" s="36">
        <f t="shared" si="1539"/>
        <v>197.39999999999998</v>
      </c>
      <c r="X1017" s="36">
        <f t="shared" si="1539"/>
        <v>197.39999999999998</v>
      </c>
      <c r="Y1017" s="36">
        <f t="shared" si="1539"/>
        <v>0</v>
      </c>
      <c r="Z1017" s="36">
        <f t="shared" si="1539"/>
        <v>197.39999999999998</v>
      </c>
      <c r="AA1017" s="36">
        <f t="shared" si="1539"/>
        <v>0</v>
      </c>
      <c r="AB1017" s="36">
        <f t="shared" si="1539"/>
        <v>197.39999999999998</v>
      </c>
      <c r="AC1017" s="36">
        <f t="shared" si="1540"/>
        <v>0</v>
      </c>
      <c r="AD1017" s="36">
        <f t="shared" si="1540"/>
        <v>197.39999999999998</v>
      </c>
    </row>
    <row r="1018" spans="1:30" ht="15.75" outlineLevel="5" x14ac:dyDescent="0.2">
      <c r="A1018" s="22" t="s">
        <v>433</v>
      </c>
      <c r="B1018" s="22" t="s">
        <v>345</v>
      </c>
      <c r="C1018" s="22" t="s">
        <v>47</v>
      </c>
      <c r="D1018" s="22"/>
      <c r="E1018" s="40" t="s">
        <v>48</v>
      </c>
      <c r="F1018" s="36">
        <f t="shared" ref="F1018:AB1018" si="1541">F1019+F1020</f>
        <v>197.39999999999998</v>
      </c>
      <c r="G1018" s="36">
        <f t="shared" si="1541"/>
        <v>0</v>
      </c>
      <c r="H1018" s="36">
        <f t="shared" si="1541"/>
        <v>197.39999999999998</v>
      </c>
      <c r="I1018" s="36">
        <f t="shared" si="1541"/>
        <v>0</v>
      </c>
      <c r="J1018" s="36">
        <f t="shared" si="1541"/>
        <v>0</v>
      </c>
      <c r="K1018" s="36">
        <f t="shared" si="1541"/>
        <v>197.39999999999998</v>
      </c>
      <c r="L1018" s="36">
        <f t="shared" si="1541"/>
        <v>0</v>
      </c>
      <c r="M1018" s="36">
        <f t="shared" si="1541"/>
        <v>0</v>
      </c>
      <c r="N1018" s="36">
        <f t="shared" si="1541"/>
        <v>197.39999999999998</v>
      </c>
      <c r="O1018" s="36">
        <f t="shared" ref="O1018:P1018" si="1542">O1019+O1020</f>
        <v>0</v>
      </c>
      <c r="P1018" s="253">
        <f t="shared" si="1542"/>
        <v>197.39999999999998</v>
      </c>
      <c r="Q1018" s="36">
        <f t="shared" si="1541"/>
        <v>197.39999999999998</v>
      </c>
      <c r="R1018" s="36">
        <f t="shared" si="1541"/>
        <v>0</v>
      </c>
      <c r="S1018" s="36">
        <f t="shared" si="1541"/>
        <v>197.39999999999998</v>
      </c>
      <c r="T1018" s="36">
        <f t="shared" si="1541"/>
        <v>0</v>
      </c>
      <c r="U1018" s="36">
        <f t="shared" si="1541"/>
        <v>197.39999999999998</v>
      </c>
      <c r="V1018" s="36">
        <f t="shared" ref="V1018:W1018" si="1543">V1019+V1020</f>
        <v>0</v>
      </c>
      <c r="W1018" s="36">
        <f t="shared" si="1543"/>
        <v>197.39999999999998</v>
      </c>
      <c r="X1018" s="36">
        <f t="shared" si="1541"/>
        <v>197.39999999999998</v>
      </c>
      <c r="Y1018" s="36">
        <f t="shared" si="1541"/>
        <v>0</v>
      </c>
      <c r="Z1018" s="36">
        <f t="shared" si="1541"/>
        <v>197.39999999999998</v>
      </c>
      <c r="AA1018" s="36">
        <f t="shared" si="1541"/>
        <v>0</v>
      </c>
      <c r="AB1018" s="36">
        <f t="shared" si="1541"/>
        <v>197.39999999999998</v>
      </c>
      <c r="AC1018" s="36">
        <f t="shared" ref="AC1018:AD1018" si="1544">AC1019+AC1020</f>
        <v>0</v>
      </c>
      <c r="AD1018" s="36">
        <f t="shared" si="1544"/>
        <v>197.39999999999998</v>
      </c>
    </row>
    <row r="1019" spans="1:30" ht="31.5" outlineLevel="7" x14ac:dyDescent="0.2">
      <c r="A1019" s="41" t="s">
        <v>433</v>
      </c>
      <c r="B1019" s="41" t="s">
        <v>345</v>
      </c>
      <c r="C1019" s="41" t="s">
        <v>47</v>
      </c>
      <c r="D1019" s="41" t="s">
        <v>3</v>
      </c>
      <c r="E1019" s="42" t="s">
        <v>4</v>
      </c>
      <c r="F1019" s="32">
        <v>88.6</v>
      </c>
      <c r="G1019" s="32"/>
      <c r="H1019" s="32">
        <f t="shared" ref="H1019:H1020" si="1545">SUM(F1019:G1019)</f>
        <v>88.6</v>
      </c>
      <c r="I1019" s="32"/>
      <c r="J1019" s="32"/>
      <c r="K1019" s="32">
        <f t="shared" ref="K1019:K1020" si="1546">SUM(H1019:J1019)</f>
        <v>88.6</v>
      </c>
      <c r="L1019" s="32"/>
      <c r="M1019" s="32"/>
      <c r="N1019" s="32">
        <f t="shared" ref="N1019:N1020" si="1547">SUM(K1019:M1019)</f>
        <v>88.6</v>
      </c>
      <c r="O1019" s="32"/>
      <c r="P1019" s="252">
        <f>SUM(N1019:O1019)</f>
        <v>88.6</v>
      </c>
      <c r="Q1019" s="34">
        <v>88.6</v>
      </c>
      <c r="R1019" s="32"/>
      <c r="S1019" s="32">
        <f t="shared" ref="S1019:S1020" si="1548">SUM(Q1019:R1019)</f>
        <v>88.6</v>
      </c>
      <c r="T1019" s="32"/>
      <c r="U1019" s="32">
        <f t="shared" ref="U1019:U1020" si="1549">SUM(S1019:T1019)</f>
        <v>88.6</v>
      </c>
      <c r="V1019" s="32"/>
      <c r="W1019" s="32">
        <f t="shared" ref="W1019:W1020" si="1550">SUM(U1019:V1019)</f>
        <v>88.6</v>
      </c>
      <c r="X1019" s="34">
        <v>88.6</v>
      </c>
      <c r="Y1019" s="32"/>
      <c r="Z1019" s="32">
        <f t="shared" ref="Z1019:Z1020" si="1551">SUM(X1019:Y1019)</f>
        <v>88.6</v>
      </c>
      <c r="AA1019" s="32"/>
      <c r="AB1019" s="32">
        <f t="shared" ref="AB1019:AB1020" si="1552">SUM(Z1019:AA1019)</f>
        <v>88.6</v>
      </c>
      <c r="AC1019" s="32"/>
      <c r="AD1019" s="32">
        <f t="shared" ref="AD1019:AD1020" si="1553">SUM(AB1019:AC1019)</f>
        <v>88.6</v>
      </c>
    </row>
    <row r="1020" spans="1:30" ht="15.75" outlineLevel="7" x14ac:dyDescent="0.2">
      <c r="A1020" s="41" t="s">
        <v>433</v>
      </c>
      <c r="B1020" s="41" t="s">
        <v>345</v>
      </c>
      <c r="C1020" s="41" t="s">
        <v>47</v>
      </c>
      <c r="D1020" s="41" t="s">
        <v>6</v>
      </c>
      <c r="E1020" s="42" t="s">
        <v>7</v>
      </c>
      <c r="F1020" s="32">
        <v>108.8</v>
      </c>
      <c r="G1020" s="32"/>
      <c r="H1020" s="32">
        <f t="shared" si="1545"/>
        <v>108.8</v>
      </c>
      <c r="I1020" s="32"/>
      <c r="J1020" s="32"/>
      <c r="K1020" s="32">
        <f t="shared" si="1546"/>
        <v>108.8</v>
      </c>
      <c r="L1020" s="32"/>
      <c r="M1020" s="32"/>
      <c r="N1020" s="32">
        <f t="shared" si="1547"/>
        <v>108.8</v>
      </c>
      <c r="O1020" s="32"/>
      <c r="P1020" s="252">
        <f>SUM(N1020:O1020)</f>
        <v>108.8</v>
      </c>
      <c r="Q1020" s="34">
        <v>108.8</v>
      </c>
      <c r="R1020" s="32"/>
      <c r="S1020" s="32">
        <f t="shared" si="1548"/>
        <v>108.8</v>
      </c>
      <c r="T1020" s="32"/>
      <c r="U1020" s="32">
        <f t="shared" si="1549"/>
        <v>108.8</v>
      </c>
      <c r="V1020" s="32"/>
      <c r="W1020" s="32">
        <f t="shared" si="1550"/>
        <v>108.8</v>
      </c>
      <c r="X1020" s="34">
        <v>108.8</v>
      </c>
      <c r="Y1020" s="32"/>
      <c r="Z1020" s="32">
        <f t="shared" si="1551"/>
        <v>108.8</v>
      </c>
      <c r="AA1020" s="32"/>
      <c r="AB1020" s="32">
        <f t="shared" si="1552"/>
        <v>108.8</v>
      </c>
      <c r="AC1020" s="32"/>
      <c r="AD1020" s="32">
        <f t="shared" si="1553"/>
        <v>108.8</v>
      </c>
    </row>
    <row r="1021" spans="1:30" ht="31.5" outlineLevel="3" x14ac:dyDescent="0.2">
      <c r="A1021" s="22" t="s">
        <v>433</v>
      </c>
      <c r="B1021" s="22" t="s">
        <v>345</v>
      </c>
      <c r="C1021" s="22" t="s">
        <v>24</v>
      </c>
      <c r="D1021" s="22"/>
      <c r="E1021" s="40" t="s">
        <v>669</v>
      </c>
      <c r="F1021" s="36">
        <f t="shared" ref="F1021:AC1022" si="1554">F1022</f>
        <v>81192.2</v>
      </c>
      <c r="G1021" s="36">
        <f t="shared" si="1554"/>
        <v>0</v>
      </c>
      <c r="H1021" s="36">
        <f t="shared" si="1554"/>
        <v>81192.2</v>
      </c>
      <c r="I1021" s="36">
        <f t="shared" si="1554"/>
        <v>0</v>
      </c>
      <c r="J1021" s="36">
        <f t="shared" si="1554"/>
        <v>0</v>
      </c>
      <c r="K1021" s="36">
        <f t="shared" si="1554"/>
        <v>81192.2</v>
      </c>
      <c r="L1021" s="36">
        <f t="shared" si="1554"/>
        <v>0</v>
      </c>
      <c r="M1021" s="36">
        <f t="shared" si="1554"/>
        <v>0</v>
      </c>
      <c r="N1021" s="36">
        <f t="shared" si="1554"/>
        <v>81192.2</v>
      </c>
      <c r="O1021" s="36">
        <f t="shared" si="1554"/>
        <v>0</v>
      </c>
      <c r="P1021" s="253">
        <f t="shared" si="1554"/>
        <v>81192.2</v>
      </c>
      <c r="Q1021" s="36">
        <f t="shared" si="1554"/>
        <v>81829.7</v>
      </c>
      <c r="R1021" s="36">
        <f t="shared" si="1554"/>
        <v>0</v>
      </c>
      <c r="S1021" s="36">
        <f t="shared" si="1554"/>
        <v>81829.7</v>
      </c>
      <c r="T1021" s="36">
        <f t="shared" si="1554"/>
        <v>0</v>
      </c>
      <c r="U1021" s="36">
        <f t="shared" si="1554"/>
        <v>81829.7</v>
      </c>
      <c r="V1021" s="36">
        <f t="shared" si="1554"/>
        <v>0</v>
      </c>
      <c r="W1021" s="36">
        <f t="shared" si="1554"/>
        <v>81829.7</v>
      </c>
      <c r="X1021" s="36">
        <f t="shared" si="1554"/>
        <v>81829.7</v>
      </c>
      <c r="Y1021" s="36">
        <f t="shared" si="1554"/>
        <v>0</v>
      </c>
      <c r="Z1021" s="36">
        <f t="shared" si="1554"/>
        <v>81829.7</v>
      </c>
      <c r="AA1021" s="36">
        <f t="shared" si="1554"/>
        <v>0</v>
      </c>
      <c r="AB1021" s="36">
        <f t="shared" si="1554"/>
        <v>81829.7</v>
      </c>
      <c r="AC1021" s="36">
        <f t="shared" si="1554"/>
        <v>0</v>
      </c>
      <c r="AD1021" s="36">
        <f t="shared" ref="AC1021:AD1022" si="1555">AD1022</f>
        <v>81829.7</v>
      </c>
    </row>
    <row r="1022" spans="1:30" ht="31.5" outlineLevel="4" x14ac:dyDescent="0.2">
      <c r="A1022" s="22" t="s">
        <v>433</v>
      </c>
      <c r="B1022" s="22" t="s">
        <v>345</v>
      </c>
      <c r="C1022" s="22" t="s">
        <v>54</v>
      </c>
      <c r="D1022" s="22"/>
      <c r="E1022" s="40" t="s">
        <v>55</v>
      </c>
      <c r="F1022" s="36">
        <f t="shared" si="1554"/>
        <v>81192.2</v>
      </c>
      <c r="G1022" s="36">
        <f t="shared" si="1554"/>
        <v>0</v>
      </c>
      <c r="H1022" s="36">
        <f t="shared" si="1554"/>
        <v>81192.2</v>
      </c>
      <c r="I1022" s="36">
        <f t="shared" si="1554"/>
        <v>0</v>
      </c>
      <c r="J1022" s="36">
        <f t="shared" si="1554"/>
        <v>0</v>
      </c>
      <c r="K1022" s="36">
        <f t="shared" si="1554"/>
        <v>81192.2</v>
      </c>
      <c r="L1022" s="36">
        <f t="shared" si="1554"/>
        <v>0</v>
      </c>
      <c r="M1022" s="36">
        <f t="shared" si="1554"/>
        <v>0</v>
      </c>
      <c r="N1022" s="36">
        <f t="shared" si="1554"/>
        <v>81192.2</v>
      </c>
      <c r="O1022" s="36">
        <f t="shared" si="1554"/>
        <v>0</v>
      </c>
      <c r="P1022" s="253">
        <f t="shared" si="1554"/>
        <v>81192.2</v>
      </c>
      <c r="Q1022" s="36">
        <f t="shared" si="1554"/>
        <v>81829.7</v>
      </c>
      <c r="R1022" s="36">
        <f t="shared" si="1554"/>
        <v>0</v>
      </c>
      <c r="S1022" s="36">
        <f t="shared" si="1554"/>
        <v>81829.7</v>
      </c>
      <c r="T1022" s="36">
        <f t="shared" si="1554"/>
        <v>0</v>
      </c>
      <c r="U1022" s="36">
        <f t="shared" si="1554"/>
        <v>81829.7</v>
      </c>
      <c r="V1022" s="36">
        <f t="shared" si="1554"/>
        <v>0</v>
      </c>
      <c r="W1022" s="36">
        <f t="shared" si="1554"/>
        <v>81829.7</v>
      </c>
      <c r="X1022" s="36">
        <f t="shared" si="1554"/>
        <v>81829.7</v>
      </c>
      <c r="Y1022" s="36">
        <f t="shared" si="1554"/>
        <v>0</v>
      </c>
      <c r="Z1022" s="36">
        <f t="shared" si="1554"/>
        <v>81829.7</v>
      </c>
      <c r="AA1022" s="36">
        <f t="shared" si="1554"/>
        <v>0</v>
      </c>
      <c r="AB1022" s="36">
        <f t="shared" si="1554"/>
        <v>81829.7</v>
      </c>
      <c r="AC1022" s="36">
        <f t="shared" si="1555"/>
        <v>0</v>
      </c>
      <c r="AD1022" s="36">
        <f t="shared" si="1555"/>
        <v>81829.7</v>
      </c>
    </row>
    <row r="1023" spans="1:30" ht="15.75" outlineLevel="5" x14ac:dyDescent="0.2">
      <c r="A1023" s="22" t="s">
        <v>433</v>
      </c>
      <c r="B1023" s="22" t="s">
        <v>345</v>
      </c>
      <c r="C1023" s="22" t="s">
        <v>295</v>
      </c>
      <c r="D1023" s="22"/>
      <c r="E1023" s="40" t="s">
        <v>69</v>
      </c>
      <c r="F1023" s="36">
        <f t="shared" ref="F1023:AB1023" si="1556">F1024+F1025+F1026</f>
        <v>81192.2</v>
      </c>
      <c r="G1023" s="36">
        <f t="shared" si="1556"/>
        <v>0</v>
      </c>
      <c r="H1023" s="36">
        <f t="shared" si="1556"/>
        <v>81192.2</v>
      </c>
      <c r="I1023" s="36">
        <f t="shared" si="1556"/>
        <v>0</v>
      </c>
      <c r="J1023" s="36">
        <f t="shared" si="1556"/>
        <v>0</v>
      </c>
      <c r="K1023" s="36">
        <f t="shared" si="1556"/>
        <v>81192.2</v>
      </c>
      <c r="L1023" s="36">
        <f t="shared" si="1556"/>
        <v>0</v>
      </c>
      <c r="M1023" s="36">
        <f t="shared" si="1556"/>
        <v>0</v>
      </c>
      <c r="N1023" s="36">
        <f t="shared" si="1556"/>
        <v>81192.2</v>
      </c>
      <c r="O1023" s="36">
        <f t="shared" ref="O1023:P1023" si="1557">O1024+O1025+O1026</f>
        <v>0</v>
      </c>
      <c r="P1023" s="253">
        <f t="shared" si="1557"/>
        <v>81192.2</v>
      </c>
      <c r="Q1023" s="36">
        <f t="shared" si="1556"/>
        <v>81829.7</v>
      </c>
      <c r="R1023" s="36">
        <f t="shared" si="1556"/>
        <v>0</v>
      </c>
      <c r="S1023" s="36">
        <f t="shared" si="1556"/>
        <v>81829.7</v>
      </c>
      <c r="T1023" s="36">
        <f t="shared" si="1556"/>
        <v>0</v>
      </c>
      <c r="U1023" s="36">
        <f t="shared" si="1556"/>
        <v>81829.7</v>
      </c>
      <c r="V1023" s="36">
        <f t="shared" ref="V1023:W1023" si="1558">V1024+V1025+V1026</f>
        <v>0</v>
      </c>
      <c r="W1023" s="36">
        <f t="shared" si="1558"/>
        <v>81829.7</v>
      </c>
      <c r="X1023" s="36">
        <f t="shared" si="1556"/>
        <v>81829.7</v>
      </c>
      <c r="Y1023" s="36">
        <f t="shared" si="1556"/>
        <v>0</v>
      </c>
      <c r="Z1023" s="36">
        <f t="shared" si="1556"/>
        <v>81829.7</v>
      </c>
      <c r="AA1023" s="36">
        <f t="shared" si="1556"/>
        <v>0</v>
      </c>
      <c r="AB1023" s="36">
        <f t="shared" si="1556"/>
        <v>81829.7</v>
      </c>
      <c r="AC1023" s="36">
        <f t="shared" ref="AC1023:AD1023" si="1559">AC1024+AC1025+AC1026</f>
        <v>0</v>
      </c>
      <c r="AD1023" s="36">
        <f t="shared" si="1559"/>
        <v>81829.7</v>
      </c>
    </row>
    <row r="1024" spans="1:30" ht="31.5" outlineLevel="7" x14ac:dyDescent="0.2">
      <c r="A1024" s="41" t="s">
        <v>433</v>
      </c>
      <c r="B1024" s="41" t="s">
        <v>345</v>
      </c>
      <c r="C1024" s="41" t="s">
        <v>295</v>
      </c>
      <c r="D1024" s="41" t="s">
        <v>3</v>
      </c>
      <c r="E1024" s="42" t="s">
        <v>4</v>
      </c>
      <c r="F1024" s="51">
        <v>75612.2</v>
      </c>
      <c r="G1024" s="32"/>
      <c r="H1024" s="32">
        <f t="shared" ref="H1024:H1026" si="1560">SUM(F1024:G1024)</f>
        <v>75612.2</v>
      </c>
      <c r="I1024" s="32"/>
      <c r="J1024" s="32"/>
      <c r="K1024" s="32">
        <f t="shared" ref="K1024:K1026" si="1561">SUM(H1024:J1024)</f>
        <v>75612.2</v>
      </c>
      <c r="L1024" s="32"/>
      <c r="M1024" s="32"/>
      <c r="N1024" s="32">
        <f t="shared" ref="N1024:N1026" si="1562">SUM(K1024:M1024)</f>
        <v>75612.2</v>
      </c>
      <c r="O1024" s="32"/>
      <c r="P1024" s="252">
        <f>SUM(N1024:O1024)</f>
        <v>75612.2</v>
      </c>
      <c r="Q1024" s="34">
        <v>76131.899999999994</v>
      </c>
      <c r="R1024" s="32"/>
      <c r="S1024" s="32">
        <f t="shared" ref="S1024:S1026" si="1563">SUM(Q1024:R1024)</f>
        <v>76131.899999999994</v>
      </c>
      <c r="T1024" s="32"/>
      <c r="U1024" s="32">
        <f t="shared" ref="U1024:U1026" si="1564">SUM(S1024:T1024)</f>
        <v>76131.899999999994</v>
      </c>
      <c r="V1024" s="32"/>
      <c r="W1024" s="32">
        <f t="shared" ref="W1024:W1026" si="1565">SUM(U1024:V1024)</f>
        <v>76131.899999999994</v>
      </c>
      <c r="X1024" s="34">
        <v>76131.899999999994</v>
      </c>
      <c r="Y1024" s="32"/>
      <c r="Z1024" s="32">
        <f t="shared" ref="Z1024:Z1026" si="1566">SUM(X1024:Y1024)</f>
        <v>76131.899999999994</v>
      </c>
      <c r="AA1024" s="32"/>
      <c r="AB1024" s="32">
        <f t="shared" ref="AB1024:AB1026" si="1567">SUM(Z1024:AA1024)</f>
        <v>76131.899999999994</v>
      </c>
      <c r="AC1024" s="32"/>
      <c r="AD1024" s="32">
        <f t="shared" ref="AD1024:AD1026" si="1568">SUM(AB1024:AC1024)</f>
        <v>76131.899999999994</v>
      </c>
    </row>
    <row r="1025" spans="1:30" ht="15.75" outlineLevel="7" x14ac:dyDescent="0.2">
      <c r="A1025" s="41" t="s">
        <v>433</v>
      </c>
      <c r="B1025" s="41" t="s">
        <v>345</v>
      </c>
      <c r="C1025" s="41" t="s">
        <v>295</v>
      </c>
      <c r="D1025" s="41" t="s">
        <v>6</v>
      </c>
      <c r="E1025" s="42" t="s">
        <v>7</v>
      </c>
      <c r="F1025" s="51">
        <f>5589.2-117.8</f>
        <v>5471.4</v>
      </c>
      <c r="G1025" s="32"/>
      <c r="H1025" s="32">
        <f t="shared" si="1560"/>
        <v>5471.4</v>
      </c>
      <c r="I1025" s="32"/>
      <c r="J1025" s="32"/>
      <c r="K1025" s="32">
        <f t="shared" si="1561"/>
        <v>5471.4</v>
      </c>
      <c r="L1025" s="32"/>
      <c r="M1025" s="32"/>
      <c r="N1025" s="32">
        <f t="shared" si="1562"/>
        <v>5471.4</v>
      </c>
      <c r="O1025" s="32"/>
      <c r="P1025" s="252">
        <f>SUM(N1025:O1025)</f>
        <v>5471.4</v>
      </c>
      <c r="Q1025" s="34">
        <v>5589.2</v>
      </c>
      <c r="R1025" s="32"/>
      <c r="S1025" s="32">
        <f t="shared" si="1563"/>
        <v>5589.2</v>
      </c>
      <c r="T1025" s="32"/>
      <c r="U1025" s="32">
        <f t="shared" si="1564"/>
        <v>5589.2</v>
      </c>
      <c r="V1025" s="32"/>
      <c r="W1025" s="32">
        <f t="shared" si="1565"/>
        <v>5589.2</v>
      </c>
      <c r="X1025" s="34">
        <v>5589.2</v>
      </c>
      <c r="Y1025" s="32"/>
      <c r="Z1025" s="32">
        <f t="shared" si="1566"/>
        <v>5589.2</v>
      </c>
      <c r="AA1025" s="32"/>
      <c r="AB1025" s="32">
        <f t="shared" si="1567"/>
        <v>5589.2</v>
      </c>
      <c r="AC1025" s="32"/>
      <c r="AD1025" s="32">
        <f t="shared" si="1568"/>
        <v>5589.2</v>
      </c>
    </row>
    <row r="1026" spans="1:30" ht="15.75" outlineLevel="7" x14ac:dyDescent="0.2">
      <c r="A1026" s="41" t="s">
        <v>433</v>
      </c>
      <c r="B1026" s="41" t="s">
        <v>345</v>
      </c>
      <c r="C1026" s="41" t="s">
        <v>295</v>
      </c>
      <c r="D1026" s="41" t="s">
        <v>14</v>
      </c>
      <c r="E1026" s="42" t="s">
        <v>15</v>
      </c>
      <c r="F1026" s="32">
        <v>108.6</v>
      </c>
      <c r="G1026" s="32"/>
      <c r="H1026" s="32">
        <f t="shared" si="1560"/>
        <v>108.6</v>
      </c>
      <c r="I1026" s="32"/>
      <c r="J1026" s="32"/>
      <c r="K1026" s="32">
        <f t="shared" si="1561"/>
        <v>108.6</v>
      </c>
      <c r="L1026" s="32"/>
      <c r="M1026" s="32"/>
      <c r="N1026" s="32">
        <f t="shared" si="1562"/>
        <v>108.6</v>
      </c>
      <c r="O1026" s="32"/>
      <c r="P1026" s="252">
        <f>SUM(N1026:O1026)</f>
        <v>108.6</v>
      </c>
      <c r="Q1026" s="34">
        <v>108.6</v>
      </c>
      <c r="R1026" s="32"/>
      <c r="S1026" s="32">
        <f t="shared" si="1563"/>
        <v>108.6</v>
      </c>
      <c r="T1026" s="32"/>
      <c r="U1026" s="32">
        <f t="shared" si="1564"/>
        <v>108.6</v>
      </c>
      <c r="V1026" s="32"/>
      <c r="W1026" s="32">
        <f t="shared" si="1565"/>
        <v>108.6</v>
      </c>
      <c r="X1026" s="34">
        <v>108.6</v>
      </c>
      <c r="Y1026" s="32"/>
      <c r="Z1026" s="32">
        <f t="shared" si="1566"/>
        <v>108.6</v>
      </c>
      <c r="AA1026" s="32"/>
      <c r="AB1026" s="32">
        <f t="shared" si="1567"/>
        <v>108.6</v>
      </c>
      <c r="AC1026" s="32"/>
      <c r="AD1026" s="32">
        <f t="shared" si="1568"/>
        <v>108.6</v>
      </c>
    </row>
    <row r="1027" spans="1:30" ht="31.5" outlineLevel="2" x14ac:dyDescent="0.2">
      <c r="A1027" s="22" t="s">
        <v>433</v>
      </c>
      <c r="B1027" s="22" t="s">
        <v>345</v>
      </c>
      <c r="C1027" s="22" t="s">
        <v>10</v>
      </c>
      <c r="D1027" s="22"/>
      <c r="E1027" s="40" t="s">
        <v>11</v>
      </c>
      <c r="F1027" s="36"/>
      <c r="G1027" s="36"/>
      <c r="H1027" s="36"/>
      <c r="I1027" s="36"/>
      <c r="J1027" s="36"/>
      <c r="K1027" s="36"/>
      <c r="L1027" s="36"/>
      <c r="M1027" s="36"/>
      <c r="N1027" s="36"/>
      <c r="O1027" s="36"/>
      <c r="P1027" s="253"/>
      <c r="Q1027" s="36">
        <f t="shared" ref="Q1027:AB1027" si="1569">Q1028+Q1030</f>
        <v>50925</v>
      </c>
      <c r="R1027" s="36">
        <f t="shared" si="1569"/>
        <v>610</v>
      </c>
      <c r="S1027" s="36">
        <f t="shared" si="1569"/>
        <v>51535</v>
      </c>
      <c r="T1027" s="36">
        <f t="shared" si="1569"/>
        <v>421.14499999999998</v>
      </c>
      <c r="U1027" s="36">
        <f t="shared" si="1569"/>
        <v>51956.144999999997</v>
      </c>
      <c r="V1027" s="36">
        <f t="shared" ref="V1027:W1027" si="1570">V1028+V1030</f>
        <v>0</v>
      </c>
      <c r="W1027" s="36">
        <f t="shared" si="1570"/>
        <v>51956.144999999997</v>
      </c>
      <c r="X1027" s="36">
        <f t="shared" si="1569"/>
        <v>129626.2</v>
      </c>
      <c r="Y1027" s="36">
        <f t="shared" si="1569"/>
        <v>-1357.1159499999994</v>
      </c>
      <c r="Z1027" s="36">
        <f t="shared" si="1569"/>
        <v>128269.08405</v>
      </c>
      <c r="AA1027" s="36">
        <f t="shared" si="1569"/>
        <v>11254.268</v>
      </c>
      <c r="AB1027" s="36">
        <f t="shared" si="1569"/>
        <v>139523.35205000002</v>
      </c>
      <c r="AC1027" s="36">
        <f t="shared" ref="AC1027:AD1027" si="1571">AC1028+AC1030</f>
        <v>0</v>
      </c>
      <c r="AD1027" s="36">
        <f t="shared" si="1571"/>
        <v>139523.35205000002</v>
      </c>
    </row>
    <row r="1028" spans="1:30" ht="31.5" hidden="1" outlineLevel="3" x14ac:dyDescent="0.2">
      <c r="A1028" s="22" t="s">
        <v>433</v>
      </c>
      <c r="B1028" s="22" t="s">
        <v>345</v>
      </c>
      <c r="C1028" s="22" t="s">
        <v>296</v>
      </c>
      <c r="D1028" s="22"/>
      <c r="E1028" s="40" t="s">
        <v>434</v>
      </c>
      <c r="F1028" s="36"/>
      <c r="G1028" s="36"/>
      <c r="H1028" s="36"/>
      <c r="I1028" s="36"/>
      <c r="J1028" s="36"/>
      <c r="K1028" s="36"/>
      <c r="L1028" s="36"/>
      <c r="M1028" s="36"/>
      <c r="N1028" s="36"/>
      <c r="O1028" s="36"/>
      <c r="P1028" s="253"/>
      <c r="Q1028" s="36"/>
      <c r="R1028" s="36"/>
      <c r="S1028" s="36"/>
      <c r="T1028" s="36"/>
      <c r="U1028" s="36"/>
      <c r="V1028" s="36"/>
      <c r="W1028" s="36"/>
      <c r="X1028" s="36">
        <f t="shared" ref="X1028:AD1028" si="1572">X1029</f>
        <v>25698.5</v>
      </c>
      <c r="Y1028" s="36">
        <f t="shared" si="1572"/>
        <v>-25698.5</v>
      </c>
      <c r="Z1028" s="36">
        <f t="shared" si="1572"/>
        <v>0</v>
      </c>
      <c r="AA1028" s="36">
        <f t="shared" si="1572"/>
        <v>0</v>
      </c>
      <c r="AB1028" s="36">
        <f t="shared" si="1572"/>
        <v>0</v>
      </c>
      <c r="AC1028" s="36">
        <f t="shared" si="1572"/>
        <v>0</v>
      </c>
      <c r="AD1028" s="36">
        <f t="shared" si="1572"/>
        <v>0</v>
      </c>
    </row>
    <row r="1029" spans="1:30" ht="15.75" hidden="1" outlineLevel="7" x14ac:dyDescent="0.2">
      <c r="A1029" s="41" t="s">
        <v>433</v>
      </c>
      <c r="B1029" s="41" t="s">
        <v>345</v>
      </c>
      <c r="C1029" s="41" t="s">
        <v>296</v>
      </c>
      <c r="D1029" s="41" t="s">
        <v>14</v>
      </c>
      <c r="E1029" s="42" t="s">
        <v>15</v>
      </c>
      <c r="F1029" s="32"/>
      <c r="G1029" s="32"/>
      <c r="H1029" s="32">
        <f>SUM(F1029:G1029)</f>
        <v>0</v>
      </c>
      <c r="I1029" s="32"/>
      <c r="J1029" s="32"/>
      <c r="K1029" s="32">
        <f>SUM(H1029:J1029)</f>
        <v>0</v>
      </c>
      <c r="L1029" s="32"/>
      <c r="M1029" s="32"/>
      <c r="N1029" s="32">
        <f>SUM(K1029:M1029)</f>
        <v>0</v>
      </c>
      <c r="O1029" s="32"/>
      <c r="P1029" s="252">
        <f>SUM(N1029:O1029)</f>
        <v>0</v>
      </c>
      <c r="Q1029" s="34"/>
      <c r="R1029" s="32"/>
      <c r="S1029" s="32">
        <f>SUM(Q1029:R1029)</f>
        <v>0</v>
      </c>
      <c r="T1029" s="32"/>
      <c r="U1029" s="32">
        <f>SUM(S1029:T1029)</f>
        <v>0</v>
      </c>
      <c r="V1029" s="32"/>
      <c r="W1029" s="32">
        <f>SUM(U1029:V1029)</f>
        <v>0</v>
      </c>
      <c r="X1029" s="34">
        <f>50446-18800-17.8-225.1-1241.9+37.3-4500</f>
        <v>25698.5</v>
      </c>
      <c r="Y1029" s="32">
        <v>-25698.5</v>
      </c>
      <c r="Z1029" s="32">
        <f>SUM(X1029:Y1029)</f>
        <v>0</v>
      </c>
      <c r="AA1029" s="32"/>
      <c r="AB1029" s="32">
        <f>SUM(Z1029:AA1029)</f>
        <v>0</v>
      </c>
      <c r="AC1029" s="32"/>
      <c r="AD1029" s="32">
        <f>SUM(AB1029:AC1029)</f>
        <v>0</v>
      </c>
    </row>
    <row r="1030" spans="1:30" ht="15.75" outlineLevel="3" x14ac:dyDescent="0.2">
      <c r="A1030" s="22" t="s">
        <v>433</v>
      </c>
      <c r="B1030" s="22" t="s">
        <v>345</v>
      </c>
      <c r="C1030" s="22" t="s">
        <v>297</v>
      </c>
      <c r="D1030" s="22"/>
      <c r="E1030" s="40" t="s">
        <v>298</v>
      </c>
      <c r="F1030" s="36"/>
      <c r="G1030" s="36"/>
      <c r="H1030" s="36"/>
      <c r="I1030" s="36"/>
      <c r="J1030" s="36"/>
      <c r="K1030" s="36"/>
      <c r="L1030" s="36"/>
      <c r="M1030" s="36"/>
      <c r="N1030" s="36"/>
      <c r="O1030" s="36"/>
      <c r="P1030" s="253"/>
      <c r="Q1030" s="36">
        <f t="shared" ref="Q1030:AD1030" si="1573">Q1031</f>
        <v>50925</v>
      </c>
      <c r="R1030" s="36">
        <f t="shared" si="1573"/>
        <v>610</v>
      </c>
      <c r="S1030" s="36">
        <f t="shared" si="1573"/>
        <v>51535</v>
      </c>
      <c r="T1030" s="36">
        <f t="shared" si="1573"/>
        <v>421.14499999999998</v>
      </c>
      <c r="U1030" s="36">
        <f t="shared" si="1573"/>
        <v>51956.144999999997</v>
      </c>
      <c r="V1030" s="36">
        <f t="shared" si="1573"/>
        <v>0</v>
      </c>
      <c r="W1030" s="36">
        <f t="shared" si="1573"/>
        <v>51956.144999999997</v>
      </c>
      <c r="X1030" s="36">
        <f t="shared" si="1573"/>
        <v>103927.7</v>
      </c>
      <c r="Y1030" s="36">
        <f t="shared" si="1573"/>
        <v>24341.384050000001</v>
      </c>
      <c r="Z1030" s="36">
        <f t="shared" si="1573"/>
        <v>128269.08405</v>
      </c>
      <c r="AA1030" s="36">
        <f t="shared" si="1573"/>
        <v>11254.268</v>
      </c>
      <c r="AB1030" s="36">
        <f t="shared" si="1573"/>
        <v>139523.35205000002</v>
      </c>
      <c r="AC1030" s="36">
        <f t="shared" si="1573"/>
        <v>0</v>
      </c>
      <c r="AD1030" s="36">
        <f t="shared" si="1573"/>
        <v>139523.35205000002</v>
      </c>
    </row>
    <row r="1031" spans="1:30" ht="15.75" outlineLevel="7" x14ac:dyDescent="0.2">
      <c r="A1031" s="41" t="s">
        <v>433</v>
      </c>
      <c r="B1031" s="41" t="s">
        <v>345</v>
      </c>
      <c r="C1031" s="41" t="s">
        <v>297</v>
      </c>
      <c r="D1031" s="41" t="s">
        <v>14</v>
      </c>
      <c r="E1031" s="42" t="s">
        <v>15</v>
      </c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252"/>
      <c r="Q1031" s="32">
        <f>50729.9+195.1</f>
        <v>50925</v>
      </c>
      <c r="R1031" s="32">
        <v>610</v>
      </c>
      <c r="S1031" s="32">
        <f>SUM(Q1031:R1031)</f>
        <v>51535</v>
      </c>
      <c r="T1031" s="32">
        <v>421.14499999999998</v>
      </c>
      <c r="U1031" s="32">
        <f>SUM(S1031:T1031)</f>
        <v>51956.144999999997</v>
      </c>
      <c r="V1031" s="32"/>
      <c r="W1031" s="32">
        <f>SUM(U1031:V1031)</f>
        <v>51956.144999999997</v>
      </c>
      <c r="X1031" s="32">
        <v>103927.7</v>
      </c>
      <c r="Y1031" s="32">
        <f>25698.5-1357.11595</f>
        <v>24341.384050000001</v>
      </c>
      <c r="Z1031" s="32">
        <f>SUM(X1031:Y1031)</f>
        <v>128269.08405</v>
      </c>
      <c r="AA1031" s="32">
        <v>11254.268</v>
      </c>
      <c r="AB1031" s="32">
        <f>SUM(Z1031:AA1031)</f>
        <v>139523.35205000002</v>
      </c>
      <c r="AC1031" s="32"/>
      <c r="AD1031" s="32">
        <f>SUM(AB1031:AC1031)</f>
        <v>139523.35205000002</v>
      </c>
    </row>
    <row r="1032" spans="1:30" ht="15.75" outlineLevel="7" x14ac:dyDescent="0.2">
      <c r="A1032" s="22" t="s">
        <v>433</v>
      </c>
      <c r="B1032" s="22" t="s">
        <v>347</v>
      </c>
      <c r="C1032" s="41"/>
      <c r="D1032" s="41"/>
      <c r="E1032" s="85" t="s">
        <v>348</v>
      </c>
      <c r="F1032" s="36">
        <f t="shared" ref="F1032:AC1033" si="1574">F1033</f>
        <v>145.1</v>
      </c>
      <c r="G1032" s="36">
        <f t="shared" si="1574"/>
        <v>0</v>
      </c>
      <c r="H1032" s="36">
        <f t="shared" si="1574"/>
        <v>145.1</v>
      </c>
      <c r="I1032" s="36">
        <f t="shared" si="1574"/>
        <v>0</v>
      </c>
      <c r="J1032" s="36">
        <f t="shared" si="1574"/>
        <v>0</v>
      </c>
      <c r="K1032" s="36">
        <f t="shared" si="1574"/>
        <v>145.1</v>
      </c>
      <c r="L1032" s="36">
        <f t="shared" si="1574"/>
        <v>0</v>
      </c>
      <c r="M1032" s="36">
        <f t="shared" si="1574"/>
        <v>0</v>
      </c>
      <c r="N1032" s="36">
        <f t="shared" si="1574"/>
        <v>145.1</v>
      </c>
      <c r="O1032" s="36">
        <f t="shared" si="1574"/>
        <v>0</v>
      </c>
      <c r="P1032" s="253">
        <f t="shared" si="1574"/>
        <v>145.1</v>
      </c>
      <c r="Q1032" s="36">
        <f t="shared" si="1574"/>
        <v>145.1</v>
      </c>
      <c r="R1032" s="36">
        <f t="shared" si="1574"/>
        <v>0</v>
      </c>
      <c r="S1032" s="36">
        <f t="shared" si="1574"/>
        <v>145.1</v>
      </c>
      <c r="T1032" s="36">
        <f t="shared" si="1574"/>
        <v>0</v>
      </c>
      <c r="U1032" s="36">
        <f t="shared" si="1574"/>
        <v>145.1</v>
      </c>
      <c r="V1032" s="36">
        <f t="shared" si="1574"/>
        <v>0</v>
      </c>
      <c r="W1032" s="36">
        <f t="shared" si="1574"/>
        <v>145.1</v>
      </c>
      <c r="X1032" s="36">
        <f t="shared" si="1574"/>
        <v>145.1</v>
      </c>
      <c r="Y1032" s="36">
        <f t="shared" si="1574"/>
        <v>0</v>
      </c>
      <c r="Z1032" s="36">
        <f t="shared" si="1574"/>
        <v>145.1</v>
      </c>
      <c r="AA1032" s="36">
        <f t="shared" si="1574"/>
        <v>0</v>
      </c>
      <c r="AB1032" s="36">
        <f t="shared" si="1574"/>
        <v>145.1</v>
      </c>
      <c r="AC1032" s="36">
        <f t="shared" si="1574"/>
        <v>0</v>
      </c>
      <c r="AD1032" s="36">
        <f t="shared" ref="AC1032:AD1033" si="1575">AD1033</f>
        <v>145.1</v>
      </c>
    </row>
    <row r="1033" spans="1:30" ht="15.75" outlineLevel="1" x14ac:dyDescent="0.2">
      <c r="A1033" s="22" t="s">
        <v>433</v>
      </c>
      <c r="B1033" s="22" t="s">
        <v>349</v>
      </c>
      <c r="C1033" s="22"/>
      <c r="D1033" s="22"/>
      <c r="E1033" s="40" t="s">
        <v>350</v>
      </c>
      <c r="F1033" s="36">
        <f t="shared" si="1574"/>
        <v>145.1</v>
      </c>
      <c r="G1033" s="36">
        <f t="shared" si="1574"/>
        <v>0</v>
      </c>
      <c r="H1033" s="36">
        <f t="shared" si="1574"/>
        <v>145.1</v>
      </c>
      <c r="I1033" s="36">
        <f t="shared" si="1574"/>
        <v>0</v>
      </c>
      <c r="J1033" s="36">
        <f t="shared" si="1574"/>
        <v>0</v>
      </c>
      <c r="K1033" s="36">
        <f t="shared" si="1574"/>
        <v>145.1</v>
      </c>
      <c r="L1033" s="36">
        <f t="shared" si="1574"/>
        <v>0</v>
      </c>
      <c r="M1033" s="36">
        <f t="shared" si="1574"/>
        <v>0</v>
      </c>
      <c r="N1033" s="36">
        <f t="shared" si="1574"/>
        <v>145.1</v>
      </c>
      <c r="O1033" s="36">
        <f t="shared" si="1574"/>
        <v>0</v>
      </c>
      <c r="P1033" s="253">
        <f t="shared" si="1574"/>
        <v>145.1</v>
      </c>
      <c r="Q1033" s="36">
        <f t="shared" si="1574"/>
        <v>145.1</v>
      </c>
      <c r="R1033" s="36">
        <f t="shared" si="1574"/>
        <v>0</v>
      </c>
      <c r="S1033" s="36">
        <f t="shared" si="1574"/>
        <v>145.1</v>
      </c>
      <c r="T1033" s="36">
        <f t="shared" si="1574"/>
        <v>0</v>
      </c>
      <c r="U1033" s="36">
        <f t="shared" si="1574"/>
        <v>145.1</v>
      </c>
      <c r="V1033" s="36">
        <f t="shared" si="1574"/>
        <v>0</v>
      </c>
      <c r="W1033" s="36">
        <f t="shared" si="1574"/>
        <v>145.1</v>
      </c>
      <c r="X1033" s="36">
        <f t="shared" si="1574"/>
        <v>145.1</v>
      </c>
      <c r="Y1033" s="36">
        <f t="shared" si="1574"/>
        <v>0</v>
      </c>
      <c r="Z1033" s="36">
        <f t="shared" si="1574"/>
        <v>145.1</v>
      </c>
      <c r="AA1033" s="36">
        <f t="shared" si="1574"/>
        <v>0</v>
      </c>
      <c r="AB1033" s="36">
        <f t="shared" si="1574"/>
        <v>145.1</v>
      </c>
      <c r="AC1033" s="36">
        <f t="shared" si="1575"/>
        <v>0</v>
      </c>
      <c r="AD1033" s="36">
        <f t="shared" si="1575"/>
        <v>145.1</v>
      </c>
    </row>
    <row r="1034" spans="1:30" ht="31.5" outlineLevel="2" x14ac:dyDescent="0.2">
      <c r="A1034" s="22" t="s">
        <v>433</v>
      </c>
      <c r="B1034" s="22" t="s">
        <v>349</v>
      </c>
      <c r="C1034" s="22" t="s">
        <v>23</v>
      </c>
      <c r="D1034" s="22"/>
      <c r="E1034" s="40" t="s">
        <v>668</v>
      </c>
      <c r="F1034" s="36">
        <f t="shared" ref="F1034:AB1034" si="1576">F1035+F1039</f>
        <v>145.1</v>
      </c>
      <c r="G1034" s="36">
        <f t="shared" si="1576"/>
        <v>0</v>
      </c>
      <c r="H1034" s="36">
        <f t="shared" si="1576"/>
        <v>145.1</v>
      </c>
      <c r="I1034" s="36">
        <f t="shared" si="1576"/>
        <v>0</v>
      </c>
      <c r="J1034" s="36">
        <f t="shared" si="1576"/>
        <v>0</v>
      </c>
      <c r="K1034" s="36">
        <f t="shared" si="1576"/>
        <v>145.1</v>
      </c>
      <c r="L1034" s="36">
        <f t="shared" si="1576"/>
        <v>0</v>
      </c>
      <c r="M1034" s="36">
        <f t="shared" si="1576"/>
        <v>0</v>
      </c>
      <c r="N1034" s="36">
        <f t="shared" si="1576"/>
        <v>145.1</v>
      </c>
      <c r="O1034" s="36">
        <f t="shared" ref="O1034:P1034" si="1577">O1035+O1039</f>
        <v>0</v>
      </c>
      <c r="P1034" s="253">
        <f t="shared" si="1577"/>
        <v>145.1</v>
      </c>
      <c r="Q1034" s="36">
        <f t="shared" si="1576"/>
        <v>145.1</v>
      </c>
      <c r="R1034" s="36">
        <f t="shared" si="1576"/>
        <v>0</v>
      </c>
      <c r="S1034" s="36">
        <f t="shared" si="1576"/>
        <v>145.1</v>
      </c>
      <c r="T1034" s="36">
        <f t="shared" si="1576"/>
        <v>0</v>
      </c>
      <c r="U1034" s="36">
        <f t="shared" si="1576"/>
        <v>145.1</v>
      </c>
      <c r="V1034" s="36">
        <f t="shared" ref="V1034:W1034" si="1578">V1035+V1039</f>
        <v>0</v>
      </c>
      <c r="W1034" s="36">
        <f t="shared" si="1578"/>
        <v>145.1</v>
      </c>
      <c r="X1034" s="36">
        <f t="shared" si="1576"/>
        <v>145.1</v>
      </c>
      <c r="Y1034" s="36">
        <f t="shared" si="1576"/>
        <v>0</v>
      </c>
      <c r="Z1034" s="36">
        <f t="shared" si="1576"/>
        <v>145.1</v>
      </c>
      <c r="AA1034" s="36">
        <f t="shared" si="1576"/>
        <v>0</v>
      </c>
      <c r="AB1034" s="36">
        <f t="shared" si="1576"/>
        <v>145.1</v>
      </c>
      <c r="AC1034" s="36">
        <f t="shared" ref="AC1034:AD1034" si="1579">AC1035+AC1039</f>
        <v>0</v>
      </c>
      <c r="AD1034" s="36">
        <f t="shared" si="1579"/>
        <v>145.1</v>
      </c>
    </row>
    <row r="1035" spans="1:30" ht="15.75" outlineLevel="3" x14ac:dyDescent="0.2">
      <c r="A1035" s="22" t="s">
        <v>433</v>
      </c>
      <c r="B1035" s="22" t="s">
        <v>349</v>
      </c>
      <c r="C1035" s="22" t="s">
        <v>45</v>
      </c>
      <c r="D1035" s="22"/>
      <c r="E1035" s="40" t="s">
        <v>678</v>
      </c>
      <c r="F1035" s="36">
        <f t="shared" ref="F1035:AC1037" si="1580">F1036</f>
        <v>45.1</v>
      </c>
      <c r="G1035" s="36">
        <f t="shared" si="1580"/>
        <v>0</v>
      </c>
      <c r="H1035" s="36">
        <f t="shared" si="1580"/>
        <v>45.1</v>
      </c>
      <c r="I1035" s="36">
        <f t="shared" si="1580"/>
        <v>0</v>
      </c>
      <c r="J1035" s="36">
        <f t="shared" si="1580"/>
        <v>0</v>
      </c>
      <c r="K1035" s="36">
        <f t="shared" si="1580"/>
        <v>45.1</v>
      </c>
      <c r="L1035" s="36">
        <f t="shared" si="1580"/>
        <v>0</v>
      </c>
      <c r="M1035" s="36">
        <f t="shared" si="1580"/>
        <v>0</v>
      </c>
      <c r="N1035" s="36">
        <f t="shared" si="1580"/>
        <v>45.1</v>
      </c>
      <c r="O1035" s="36">
        <f t="shared" si="1580"/>
        <v>0</v>
      </c>
      <c r="P1035" s="253">
        <f t="shared" si="1580"/>
        <v>45.1</v>
      </c>
      <c r="Q1035" s="36">
        <f t="shared" si="1580"/>
        <v>45.1</v>
      </c>
      <c r="R1035" s="36">
        <f t="shared" si="1580"/>
        <v>0</v>
      </c>
      <c r="S1035" s="36">
        <f t="shared" si="1580"/>
        <v>45.1</v>
      </c>
      <c r="T1035" s="36">
        <f t="shared" si="1580"/>
        <v>0</v>
      </c>
      <c r="U1035" s="36">
        <f t="shared" si="1580"/>
        <v>45.1</v>
      </c>
      <c r="V1035" s="36">
        <f t="shared" si="1580"/>
        <v>0</v>
      </c>
      <c r="W1035" s="36">
        <f t="shared" si="1580"/>
        <v>45.1</v>
      </c>
      <c r="X1035" s="36">
        <f t="shared" si="1580"/>
        <v>45.1</v>
      </c>
      <c r="Y1035" s="36">
        <f t="shared" si="1580"/>
        <v>0</v>
      </c>
      <c r="Z1035" s="36">
        <f t="shared" si="1580"/>
        <v>45.1</v>
      </c>
      <c r="AA1035" s="36">
        <f t="shared" si="1580"/>
        <v>0</v>
      </c>
      <c r="AB1035" s="36">
        <f t="shared" si="1580"/>
        <v>45.1</v>
      </c>
      <c r="AC1035" s="36">
        <f t="shared" si="1580"/>
        <v>0</v>
      </c>
      <c r="AD1035" s="36">
        <f t="shared" ref="AC1035:AD1037" si="1581">AD1036</f>
        <v>45.1</v>
      </c>
    </row>
    <row r="1036" spans="1:30" ht="31.5" outlineLevel="4" x14ac:dyDescent="0.2">
      <c r="A1036" s="22" t="s">
        <v>433</v>
      </c>
      <c r="B1036" s="22" t="s">
        <v>349</v>
      </c>
      <c r="C1036" s="22" t="s">
        <v>46</v>
      </c>
      <c r="D1036" s="22"/>
      <c r="E1036" s="40" t="s">
        <v>679</v>
      </c>
      <c r="F1036" s="36">
        <f t="shared" si="1580"/>
        <v>45.1</v>
      </c>
      <c r="G1036" s="36">
        <f t="shared" si="1580"/>
        <v>0</v>
      </c>
      <c r="H1036" s="36">
        <f t="shared" si="1580"/>
        <v>45.1</v>
      </c>
      <c r="I1036" s="36">
        <f t="shared" si="1580"/>
        <v>0</v>
      </c>
      <c r="J1036" s="36">
        <f t="shared" si="1580"/>
        <v>0</v>
      </c>
      <c r="K1036" s="36">
        <f t="shared" si="1580"/>
        <v>45.1</v>
      </c>
      <c r="L1036" s="36">
        <f t="shared" si="1580"/>
        <v>0</v>
      </c>
      <c r="M1036" s="36">
        <f t="shared" si="1580"/>
        <v>0</v>
      </c>
      <c r="N1036" s="36">
        <f t="shared" si="1580"/>
        <v>45.1</v>
      </c>
      <c r="O1036" s="36">
        <f t="shared" si="1580"/>
        <v>0</v>
      </c>
      <c r="P1036" s="253">
        <f t="shared" si="1580"/>
        <v>45.1</v>
      </c>
      <c r="Q1036" s="36">
        <f t="shared" si="1580"/>
        <v>45.1</v>
      </c>
      <c r="R1036" s="36">
        <f t="shared" si="1580"/>
        <v>0</v>
      </c>
      <c r="S1036" s="36">
        <f t="shared" si="1580"/>
        <v>45.1</v>
      </c>
      <c r="T1036" s="36">
        <f t="shared" si="1580"/>
        <v>0</v>
      </c>
      <c r="U1036" s="36">
        <f t="shared" si="1580"/>
        <v>45.1</v>
      </c>
      <c r="V1036" s="36">
        <f t="shared" si="1580"/>
        <v>0</v>
      </c>
      <c r="W1036" s="36">
        <f t="shared" si="1580"/>
        <v>45.1</v>
      </c>
      <c r="X1036" s="36">
        <f t="shared" si="1580"/>
        <v>45.1</v>
      </c>
      <c r="Y1036" s="36">
        <f t="shared" si="1580"/>
        <v>0</v>
      </c>
      <c r="Z1036" s="36">
        <f t="shared" si="1580"/>
        <v>45.1</v>
      </c>
      <c r="AA1036" s="36">
        <f t="shared" si="1580"/>
        <v>0</v>
      </c>
      <c r="AB1036" s="36">
        <f t="shared" si="1580"/>
        <v>45.1</v>
      </c>
      <c r="AC1036" s="36">
        <f t="shared" si="1581"/>
        <v>0</v>
      </c>
      <c r="AD1036" s="36">
        <f t="shared" si="1581"/>
        <v>45.1</v>
      </c>
    </row>
    <row r="1037" spans="1:30" ht="15.75" outlineLevel="5" x14ac:dyDescent="0.2">
      <c r="A1037" s="22" t="s">
        <v>433</v>
      </c>
      <c r="B1037" s="22" t="s">
        <v>349</v>
      </c>
      <c r="C1037" s="22" t="s">
        <v>47</v>
      </c>
      <c r="D1037" s="22"/>
      <c r="E1037" s="40" t="s">
        <v>48</v>
      </c>
      <c r="F1037" s="36">
        <f t="shared" si="1580"/>
        <v>45.1</v>
      </c>
      <c r="G1037" s="36">
        <f t="shared" si="1580"/>
        <v>0</v>
      </c>
      <c r="H1037" s="36">
        <f t="shared" si="1580"/>
        <v>45.1</v>
      </c>
      <c r="I1037" s="36">
        <f t="shared" si="1580"/>
        <v>0</v>
      </c>
      <c r="J1037" s="36">
        <f t="shared" si="1580"/>
        <v>0</v>
      </c>
      <c r="K1037" s="36">
        <f t="shared" si="1580"/>
        <v>45.1</v>
      </c>
      <c r="L1037" s="36">
        <f t="shared" si="1580"/>
        <v>0</v>
      </c>
      <c r="M1037" s="36">
        <f t="shared" si="1580"/>
        <v>0</v>
      </c>
      <c r="N1037" s="36">
        <f t="shared" si="1580"/>
        <v>45.1</v>
      </c>
      <c r="O1037" s="36">
        <f t="shared" si="1580"/>
        <v>0</v>
      </c>
      <c r="P1037" s="253">
        <f t="shared" si="1580"/>
        <v>45.1</v>
      </c>
      <c r="Q1037" s="36">
        <f t="shared" si="1580"/>
        <v>45.1</v>
      </c>
      <c r="R1037" s="36">
        <f t="shared" si="1580"/>
        <v>0</v>
      </c>
      <c r="S1037" s="36">
        <f t="shared" si="1580"/>
        <v>45.1</v>
      </c>
      <c r="T1037" s="36">
        <f t="shared" si="1580"/>
        <v>0</v>
      </c>
      <c r="U1037" s="36">
        <f t="shared" si="1580"/>
        <v>45.1</v>
      </c>
      <c r="V1037" s="36">
        <f t="shared" si="1580"/>
        <v>0</v>
      </c>
      <c r="W1037" s="36">
        <f t="shared" si="1580"/>
        <v>45.1</v>
      </c>
      <c r="X1037" s="36">
        <f t="shared" si="1580"/>
        <v>45.1</v>
      </c>
      <c r="Y1037" s="36">
        <f t="shared" si="1580"/>
        <v>0</v>
      </c>
      <c r="Z1037" s="36">
        <f t="shared" si="1580"/>
        <v>45.1</v>
      </c>
      <c r="AA1037" s="36">
        <f t="shared" si="1580"/>
        <v>0</v>
      </c>
      <c r="AB1037" s="36">
        <f t="shared" si="1580"/>
        <v>45.1</v>
      </c>
      <c r="AC1037" s="36">
        <f t="shared" si="1581"/>
        <v>0</v>
      </c>
      <c r="AD1037" s="36">
        <f t="shared" si="1581"/>
        <v>45.1</v>
      </c>
    </row>
    <row r="1038" spans="1:30" ht="15.75" outlineLevel="7" x14ac:dyDescent="0.2">
      <c r="A1038" s="41" t="s">
        <v>433</v>
      </c>
      <c r="B1038" s="41" t="s">
        <v>349</v>
      </c>
      <c r="C1038" s="41" t="s">
        <v>47</v>
      </c>
      <c r="D1038" s="41" t="s">
        <v>6</v>
      </c>
      <c r="E1038" s="42" t="s">
        <v>7</v>
      </c>
      <c r="F1038" s="32">
        <v>45.1</v>
      </c>
      <c r="G1038" s="32"/>
      <c r="H1038" s="32">
        <f>SUM(F1038:G1038)</f>
        <v>45.1</v>
      </c>
      <c r="I1038" s="32"/>
      <c r="J1038" s="32"/>
      <c r="K1038" s="32">
        <f>SUM(H1038:J1038)</f>
        <v>45.1</v>
      </c>
      <c r="L1038" s="32"/>
      <c r="M1038" s="32"/>
      <c r="N1038" s="32">
        <f>SUM(K1038:M1038)</f>
        <v>45.1</v>
      </c>
      <c r="O1038" s="32"/>
      <c r="P1038" s="252">
        <f>SUM(N1038:O1038)</f>
        <v>45.1</v>
      </c>
      <c r="Q1038" s="34">
        <v>45.1</v>
      </c>
      <c r="R1038" s="32"/>
      <c r="S1038" s="32">
        <f>SUM(Q1038:R1038)</f>
        <v>45.1</v>
      </c>
      <c r="T1038" s="32"/>
      <c r="U1038" s="32">
        <f>SUM(S1038:T1038)</f>
        <v>45.1</v>
      </c>
      <c r="V1038" s="32"/>
      <c r="W1038" s="32">
        <f>SUM(U1038:V1038)</f>
        <v>45.1</v>
      </c>
      <c r="X1038" s="34">
        <v>45.1</v>
      </c>
      <c r="Y1038" s="32"/>
      <c r="Z1038" s="32">
        <f>SUM(X1038:Y1038)</f>
        <v>45.1</v>
      </c>
      <c r="AA1038" s="32"/>
      <c r="AB1038" s="32">
        <f>SUM(Z1038:AA1038)</f>
        <v>45.1</v>
      </c>
      <c r="AC1038" s="32"/>
      <c r="AD1038" s="32">
        <f>SUM(AB1038:AC1038)</f>
        <v>45.1</v>
      </c>
    </row>
    <row r="1039" spans="1:30" ht="31.5" outlineLevel="3" x14ac:dyDescent="0.2">
      <c r="A1039" s="22" t="s">
        <v>433</v>
      </c>
      <c r="B1039" s="22" t="s">
        <v>349</v>
      </c>
      <c r="C1039" s="22" t="s">
        <v>24</v>
      </c>
      <c r="D1039" s="22"/>
      <c r="E1039" s="40" t="s">
        <v>669</v>
      </c>
      <c r="F1039" s="36">
        <f t="shared" ref="F1039:AC1041" si="1582">F1040</f>
        <v>100</v>
      </c>
      <c r="G1039" s="36">
        <f t="shared" si="1582"/>
        <v>0</v>
      </c>
      <c r="H1039" s="36">
        <f t="shared" si="1582"/>
        <v>100</v>
      </c>
      <c r="I1039" s="36">
        <f t="shared" si="1582"/>
        <v>0</v>
      </c>
      <c r="J1039" s="36">
        <f t="shared" si="1582"/>
        <v>0</v>
      </c>
      <c r="K1039" s="36">
        <f t="shared" si="1582"/>
        <v>100</v>
      </c>
      <c r="L1039" s="36">
        <f t="shared" si="1582"/>
        <v>0</v>
      </c>
      <c r="M1039" s="36">
        <f t="shared" si="1582"/>
        <v>0</v>
      </c>
      <c r="N1039" s="36">
        <f t="shared" si="1582"/>
        <v>100</v>
      </c>
      <c r="O1039" s="36">
        <f t="shared" si="1582"/>
        <v>0</v>
      </c>
      <c r="P1039" s="253">
        <f t="shared" si="1582"/>
        <v>100</v>
      </c>
      <c r="Q1039" s="36">
        <f t="shared" si="1582"/>
        <v>100</v>
      </c>
      <c r="R1039" s="36">
        <f t="shared" si="1582"/>
        <v>0</v>
      </c>
      <c r="S1039" s="36">
        <f t="shared" si="1582"/>
        <v>100</v>
      </c>
      <c r="T1039" s="36">
        <f t="shared" si="1582"/>
        <v>0</v>
      </c>
      <c r="U1039" s="36">
        <f t="shared" si="1582"/>
        <v>100</v>
      </c>
      <c r="V1039" s="36">
        <f t="shared" si="1582"/>
        <v>0</v>
      </c>
      <c r="W1039" s="36">
        <f t="shared" si="1582"/>
        <v>100</v>
      </c>
      <c r="X1039" s="36">
        <f t="shared" si="1582"/>
        <v>100</v>
      </c>
      <c r="Y1039" s="36">
        <f t="shared" si="1582"/>
        <v>0</v>
      </c>
      <c r="Z1039" s="36">
        <f t="shared" si="1582"/>
        <v>100</v>
      </c>
      <c r="AA1039" s="36">
        <f t="shared" si="1582"/>
        <v>0</v>
      </c>
      <c r="AB1039" s="36">
        <f t="shared" si="1582"/>
        <v>100</v>
      </c>
      <c r="AC1039" s="36">
        <f t="shared" si="1582"/>
        <v>0</v>
      </c>
      <c r="AD1039" s="36">
        <f t="shared" ref="AC1039:AD1041" si="1583">AD1040</f>
        <v>100</v>
      </c>
    </row>
    <row r="1040" spans="1:30" ht="31.5" outlineLevel="4" x14ac:dyDescent="0.2">
      <c r="A1040" s="22" t="s">
        <v>433</v>
      </c>
      <c r="B1040" s="22" t="s">
        <v>349</v>
      </c>
      <c r="C1040" s="22" t="s">
        <v>54</v>
      </c>
      <c r="D1040" s="22"/>
      <c r="E1040" s="40" t="s">
        <v>55</v>
      </c>
      <c r="F1040" s="36">
        <f t="shared" si="1582"/>
        <v>100</v>
      </c>
      <c r="G1040" s="36">
        <f t="shared" si="1582"/>
        <v>0</v>
      </c>
      <c r="H1040" s="36">
        <f t="shared" si="1582"/>
        <v>100</v>
      </c>
      <c r="I1040" s="36">
        <f t="shared" si="1582"/>
        <v>0</v>
      </c>
      <c r="J1040" s="36">
        <f t="shared" si="1582"/>
        <v>0</v>
      </c>
      <c r="K1040" s="36">
        <f t="shared" si="1582"/>
        <v>100</v>
      </c>
      <c r="L1040" s="36">
        <f t="shared" si="1582"/>
        <v>0</v>
      </c>
      <c r="M1040" s="36">
        <f t="shared" si="1582"/>
        <v>0</v>
      </c>
      <c r="N1040" s="36">
        <f t="shared" si="1582"/>
        <v>100</v>
      </c>
      <c r="O1040" s="36">
        <f t="shared" si="1582"/>
        <v>0</v>
      </c>
      <c r="P1040" s="253">
        <f t="shared" si="1582"/>
        <v>100</v>
      </c>
      <c r="Q1040" s="36">
        <f t="shared" si="1582"/>
        <v>100</v>
      </c>
      <c r="R1040" s="36">
        <f t="shared" si="1582"/>
        <v>0</v>
      </c>
      <c r="S1040" s="36">
        <f t="shared" si="1582"/>
        <v>100</v>
      </c>
      <c r="T1040" s="36">
        <f t="shared" si="1582"/>
        <v>0</v>
      </c>
      <c r="U1040" s="36">
        <f t="shared" si="1582"/>
        <v>100</v>
      </c>
      <c r="V1040" s="36">
        <f t="shared" si="1582"/>
        <v>0</v>
      </c>
      <c r="W1040" s="36">
        <f t="shared" si="1582"/>
        <v>100</v>
      </c>
      <c r="X1040" s="36">
        <f t="shared" si="1582"/>
        <v>100</v>
      </c>
      <c r="Y1040" s="36">
        <f t="shared" si="1582"/>
        <v>0</v>
      </c>
      <c r="Z1040" s="36">
        <f t="shared" si="1582"/>
        <v>100</v>
      </c>
      <c r="AA1040" s="36">
        <f t="shared" si="1582"/>
        <v>0</v>
      </c>
      <c r="AB1040" s="36">
        <f t="shared" si="1582"/>
        <v>100</v>
      </c>
      <c r="AC1040" s="36">
        <f t="shared" si="1583"/>
        <v>0</v>
      </c>
      <c r="AD1040" s="36">
        <f t="shared" si="1583"/>
        <v>100</v>
      </c>
    </row>
    <row r="1041" spans="1:30" ht="15.75" outlineLevel="5" x14ac:dyDescent="0.2">
      <c r="A1041" s="22" t="s">
        <v>433</v>
      </c>
      <c r="B1041" s="22" t="s">
        <v>349</v>
      </c>
      <c r="C1041" s="22" t="s">
        <v>295</v>
      </c>
      <c r="D1041" s="22"/>
      <c r="E1041" s="40" t="s">
        <v>69</v>
      </c>
      <c r="F1041" s="36">
        <f t="shared" si="1582"/>
        <v>100</v>
      </c>
      <c r="G1041" s="36">
        <f t="shared" si="1582"/>
        <v>0</v>
      </c>
      <c r="H1041" s="36">
        <f t="shared" si="1582"/>
        <v>100</v>
      </c>
      <c r="I1041" s="36">
        <f t="shared" si="1582"/>
        <v>0</v>
      </c>
      <c r="J1041" s="36">
        <f t="shared" si="1582"/>
        <v>0</v>
      </c>
      <c r="K1041" s="36">
        <f t="shared" si="1582"/>
        <v>100</v>
      </c>
      <c r="L1041" s="36">
        <f t="shared" si="1582"/>
        <v>0</v>
      </c>
      <c r="M1041" s="36">
        <f t="shared" si="1582"/>
        <v>0</v>
      </c>
      <c r="N1041" s="36">
        <f t="shared" si="1582"/>
        <v>100</v>
      </c>
      <c r="O1041" s="36">
        <f t="shared" si="1582"/>
        <v>0</v>
      </c>
      <c r="P1041" s="253">
        <f t="shared" si="1582"/>
        <v>100</v>
      </c>
      <c r="Q1041" s="36">
        <f t="shared" si="1582"/>
        <v>100</v>
      </c>
      <c r="R1041" s="36">
        <f t="shared" si="1582"/>
        <v>0</v>
      </c>
      <c r="S1041" s="36">
        <f t="shared" si="1582"/>
        <v>100</v>
      </c>
      <c r="T1041" s="36">
        <f t="shared" si="1582"/>
        <v>0</v>
      </c>
      <c r="U1041" s="36">
        <f t="shared" si="1582"/>
        <v>100</v>
      </c>
      <c r="V1041" s="36">
        <f t="shared" si="1582"/>
        <v>0</v>
      </c>
      <c r="W1041" s="36">
        <f t="shared" si="1582"/>
        <v>100</v>
      </c>
      <c r="X1041" s="36">
        <f t="shared" si="1582"/>
        <v>100</v>
      </c>
      <c r="Y1041" s="36">
        <f t="shared" si="1582"/>
        <v>0</v>
      </c>
      <c r="Z1041" s="36">
        <f t="shared" si="1582"/>
        <v>100</v>
      </c>
      <c r="AA1041" s="36">
        <f t="shared" si="1582"/>
        <v>0</v>
      </c>
      <c r="AB1041" s="36">
        <f t="shared" si="1582"/>
        <v>100</v>
      </c>
      <c r="AC1041" s="36">
        <f t="shared" si="1583"/>
        <v>0</v>
      </c>
      <c r="AD1041" s="36">
        <f t="shared" si="1583"/>
        <v>100</v>
      </c>
    </row>
    <row r="1042" spans="1:30" ht="15.75" outlineLevel="7" x14ac:dyDescent="0.2">
      <c r="A1042" s="41" t="s">
        <v>433</v>
      </c>
      <c r="B1042" s="41" t="s">
        <v>349</v>
      </c>
      <c r="C1042" s="41" t="s">
        <v>295</v>
      </c>
      <c r="D1042" s="41" t="s">
        <v>6</v>
      </c>
      <c r="E1042" s="42" t="s">
        <v>7</v>
      </c>
      <c r="F1042" s="32">
        <v>100</v>
      </c>
      <c r="G1042" s="32"/>
      <c r="H1042" s="32">
        <f>SUM(F1042:G1042)</f>
        <v>100</v>
      </c>
      <c r="I1042" s="32"/>
      <c r="J1042" s="32"/>
      <c r="K1042" s="32">
        <f>SUM(H1042:J1042)</f>
        <v>100</v>
      </c>
      <c r="L1042" s="32"/>
      <c r="M1042" s="32"/>
      <c r="N1042" s="32">
        <f>SUM(K1042:M1042)</f>
        <v>100</v>
      </c>
      <c r="O1042" s="32"/>
      <c r="P1042" s="252">
        <f>SUM(N1042:O1042)</f>
        <v>100</v>
      </c>
      <c r="Q1042" s="34">
        <v>100</v>
      </c>
      <c r="R1042" s="32"/>
      <c r="S1042" s="32">
        <f>SUM(Q1042:R1042)</f>
        <v>100</v>
      </c>
      <c r="T1042" s="32"/>
      <c r="U1042" s="32">
        <f>SUM(S1042:T1042)</f>
        <v>100</v>
      </c>
      <c r="V1042" s="32"/>
      <c r="W1042" s="32">
        <f>SUM(U1042:V1042)</f>
        <v>100</v>
      </c>
      <c r="X1042" s="34">
        <v>100</v>
      </c>
      <c r="Y1042" s="32"/>
      <c r="Z1042" s="32">
        <f>SUM(X1042:Y1042)</f>
        <v>100</v>
      </c>
      <c r="AA1042" s="32"/>
      <c r="AB1042" s="32">
        <f>SUM(Z1042:AA1042)</f>
        <v>100</v>
      </c>
      <c r="AC1042" s="32"/>
      <c r="AD1042" s="32">
        <f>SUM(AB1042:AC1042)</f>
        <v>100</v>
      </c>
    </row>
    <row r="1043" spans="1:30" ht="15.75" x14ac:dyDescent="0.2">
      <c r="A1043" s="281" t="s">
        <v>304</v>
      </c>
      <c r="B1043" s="281"/>
      <c r="C1043" s="281"/>
      <c r="D1043" s="281"/>
      <c r="E1043" s="281"/>
      <c r="F1043" s="106">
        <f t="shared" ref="F1043:AB1043" si="1584">F994+F920+F808+F640+F589+F558+F62+F39+F18</f>
        <v>4342851.5</v>
      </c>
      <c r="G1043" s="106">
        <f t="shared" si="1584"/>
        <v>1.0004441719502211E-11</v>
      </c>
      <c r="H1043" s="106">
        <f t="shared" si="1584"/>
        <v>4342851.5</v>
      </c>
      <c r="I1043" s="106">
        <f t="shared" si="1584"/>
        <v>29336.520960000002</v>
      </c>
      <c r="J1043" s="106">
        <f t="shared" si="1584"/>
        <v>94198.815089999989</v>
      </c>
      <c r="K1043" s="106">
        <f t="shared" si="1584"/>
        <v>4466386.83605</v>
      </c>
      <c r="L1043" s="106">
        <f t="shared" si="1584"/>
        <v>122378.29213000002</v>
      </c>
      <c r="M1043" s="106">
        <f t="shared" si="1584"/>
        <v>88470.003929999992</v>
      </c>
      <c r="N1043" s="106">
        <f>N994+N920+N808+N640+N589+N558+N62+N39+N18</f>
        <v>4677235.1321099997</v>
      </c>
      <c r="O1043" s="106">
        <f>O994+O920+O808+O640+O589+O558+O62+O39+O18</f>
        <v>75598.222500000003</v>
      </c>
      <c r="P1043" s="257">
        <f t="shared" ref="P1043" si="1585">P994+P920+P808+P640+P589+P558+P62+P39+P18</f>
        <v>4752833.3546099998</v>
      </c>
      <c r="Q1043" s="106">
        <f t="shared" si="1584"/>
        <v>3902180.1000000006</v>
      </c>
      <c r="R1043" s="106">
        <f t="shared" si="1584"/>
        <v>-1.4779288903810084E-12</v>
      </c>
      <c r="S1043" s="106">
        <f t="shared" si="1584"/>
        <v>3902180.1</v>
      </c>
      <c r="T1043" s="106">
        <f t="shared" si="1584"/>
        <v>22000</v>
      </c>
      <c r="U1043" s="106">
        <f t="shared" si="1584"/>
        <v>3924180.1000000006</v>
      </c>
      <c r="V1043" s="106">
        <f t="shared" ref="V1043:W1043" si="1586">V994+V920+V808+V640+V589+V558+V62+V39+V18</f>
        <v>100000</v>
      </c>
      <c r="W1043" s="106">
        <f t="shared" si="1586"/>
        <v>4024180.1</v>
      </c>
      <c r="X1043" s="106">
        <f t="shared" si="1584"/>
        <v>3959231.8</v>
      </c>
      <c r="Y1043" s="106">
        <f t="shared" si="1584"/>
        <v>4.5474735088646412E-13</v>
      </c>
      <c r="Z1043" s="106">
        <f t="shared" si="1584"/>
        <v>3959231.8000000003</v>
      </c>
      <c r="AA1043" s="106">
        <f t="shared" si="1584"/>
        <v>22000</v>
      </c>
      <c r="AB1043" s="106">
        <f t="shared" si="1584"/>
        <v>3981231.8</v>
      </c>
      <c r="AC1043" s="106">
        <f t="shared" ref="AC1043:AD1043" si="1587">AC994+AC920+AC808+AC640+AC589+AC558+AC62+AC39+AC18</f>
        <v>100000</v>
      </c>
      <c r="AD1043" s="106">
        <f t="shared" si="1587"/>
        <v>4081231.8</v>
      </c>
    </row>
    <row r="1044" spans="1:30" ht="15.75" hidden="1" x14ac:dyDescent="0.2">
      <c r="A1044" s="107"/>
      <c r="B1044" s="107"/>
      <c r="C1044" s="107"/>
      <c r="D1044" s="107"/>
      <c r="E1044" s="108" t="s">
        <v>547</v>
      </c>
      <c r="F1044" s="109">
        <f>F1037+F1030+F1028+F1018+F990+F984+F972+F969+F965+F963+F958+F951+F944+F938+F933+F926+F917+F914+F911+F906+F902+F898+F895+F889+F887+F885+F883+F881+F879+F873+F871+F867+F865+F858+F854+F846+F840+F834+F821+F814+F805+F792+F782+F770+F766+F754+F751+F748+F744+F742+F738+F732+F726+F721+F715+F705+F697+F692+F685+F683+F681+F675+F667+F662+F656+F654+F646+F637+F630+F615+F610+F606+F603+F586+F579+F571+F564+F543+F539+F537+F532+F528+F526+F521+F507+F495+F488+F482+F467+F463+F458+F452+F444+F429+F426+F424+F412+F408+F397+F393+F389+F384+F377+F368+F364+F362+F359+F357+F354+F352+F347+F337+F331+F323+F321+F317+F314+F310+F303+F296+F294+F283+F276+F274+F267+F260+F254+F250+F244+F234+F231+F224+F213+F208+F206+F204+F196+F192+F189+F181+F177+F168+F165+F163+F161+F152+F150+F148+F143+F138+F134+F132+F129+F119+F116+F110+F82+F77+F66+F59+F57+F52+F48+F46+F43+F36+F31+F24+F27+F22+F595+F1023+F1041+F1000+F106+F475+F469+F437+F372+F269+F550+F403+F836</f>
        <v>2218453.1</v>
      </c>
      <c r="G1044" s="109">
        <f>G1037+G1030+G1028+G1018+G990+G984+G972+G969+G965+G963+G958+G951+G944+G938+G933+G926+G917+G914+G911+G906+G902+G898+G895+G889+G887+G885+G883+G881+G879+G873+G871+G867+G865+G858+G854+G846+G840+G834+G821+G814+G805+G792+G782+G770+G766+G754+G751+G748+G744+G742+G738+G732+G726+G721+G715+G705+G697+G692+G685+G683+G681+G675+G667+G662+G656+G654+G646+G637+G630+G615+G610+G606+G603+G586+G579+G571+G564+G543+G539+G537+G532+G528+G526+G521+G507+G495+G488+G482+G467+G463+G458+G452+G444+G429+G426+G424+G412+G408+G397+G393+G389+G384+G377+G368+G364+G362+G359+G357+G354+G352+G347+G337+G331+G323+G321+G317+G314+G310+G303+G296+G294+G283+G276+G274+G267+G260+G254+G250+G244+G234+G231+G224+G213+G208+G206+G204+G196+G192+G189+G181+G177+G168+G165+G163+G161+G152+G150+G148+G143+G138+G134+G132+G129+G119+G116+G110+G82+G77+G66+G59+G57+G52+G48+G46+G43+G36+G31+G24+G27+G22+G595+G1023+G1041+G1000+G106+G475+G469+G437+G372+G269+G550+G403+G836</f>
        <v>-3.637978807091713E-12</v>
      </c>
      <c r="H1044" s="109">
        <f>H1037+H1030+H1028+H1018+H990+H984+H972+H969+H965+H963+H958+H951+H944+H938+H933+H926+H917+H914+H911+H906+H902+H898+H895+H889+H887+H885+H883+H881+H879+H873+H871+H867+H865+H858+H854+H846+H840+H834+H821+H814+H805+H792+H782+H770+H766+H754+H751+H748+H744+H742+H738+H732+H726+H721+H715+H705+H697+H692+H685+H683+H681+H675+H667+H662+H656+H654+H646+H637+H630+H615+H610+H606+H603+H586+H579+H571+H564+H543+H539+H537+H532+H528+H526+H521+H507+H495+H488+H482+H467+H463+H458+H452+H444+H429+H426+H424+H412+H408+H397+H393+H389+H384+H377+H368+H364+H362+H359+H357+H354+H352+H347+H337+H331+H323+H321+H317+H314+H310+H303+H296+H294+H283+H276+H274+H267+H260+H254+H250+H244+H234+H231+H224+H213+H208+H206+H204+H196+H192+H189+H181+H177+H168+H165+H163+H161+H152+H150+H148+H143+H138+H134+H132+H129+H119+H116+H110+H82+H77+H66+H59+H57+H52+H48+H46+H43+H36+H31+H24+H27+H22+H595+H1023+H1041+H1000+H106+H475+H469+H437+H372+H269+H550+H403+H836</f>
        <v>2218453.0999999996</v>
      </c>
      <c r="I1044" s="109">
        <f>I1037+I1030+I1028+I1018+I990+I984+I972+I969+I965+I963+I958+I951+I944+I938+I933+I926+I917+I914+I911+I906+I902+I898+I895+I889+I887+I885+I883+I881+I879+I873+I871+I867+I865+I858+I854+I846+I840+I834+I821+I814+I805+I792+I782+I770+I766+I754+I751+I748+I744+I742+I738+I732+I726+I721+I715+I705+I697+I692+I685+I683+I681+I675+I667+I662+I656+I654+I646+I637+I630+I615+I610+I606+I603+I586+I579+I571+I564+I543+I539+I537+I532+I528+I526+I521+I507+I495+I488+I482+I467+I463+I458+I452+I444+I429+I426+I424+I412+I408+I397+I393+I389+I384+I377+I368+I364+I362+I359+I357+I354+I352+I347+I337+I331+I323+I321+I317+I314+I310+I303+I296+I294+I283+I276+I274+I267+I260+I254+I250+I244+I234+I231+I224+I213+I208+I206+I204+I196+I192+I189+I181+I177+I168+I165+I163+I161+I152+I150+I148+I143+I138+I134+I132+I129+I119+I116+I110+I82+I77+I66+I59+I57+I52+I48+I46+I43+I36+I31+I24+I27+I22+I595+I1023+I1041+I1000+I106+I475+I469+I437+I372+I269+I550+I403+I836+I967+I688+I288+I334</f>
        <v>29336.520960000002</v>
      </c>
      <c r="J1044" s="109">
        <f>J1037+J1030+J1028+J1018+J990+J984+J972+J969+J965+J963+J958+J951+J944+J938+J933+J926+J917+J914+J911+J906+J902+J898+J895+J889+J887+J885+J883+J881+J879+J873+J871+J867+J865+J858+J854+J846+J840+J834+J821+J814+J805+J792+J782+J770+J766+J754+J751+J748+J744+J742+J738+J732+J726+J721+J715+J705+J697+J692+J685+J683+J681+J675+J667+J662+J656+J654+J646+J637+J630+J615+J610+J606+J603+J586+J579+J571+J564+J543+J539+J537+J532+J528+J526+J521+J507+J495+J488+J482+J467+J463+J458+J452+J444+J429+J426+J424+J412+J408+J397+J393+J389+J384+J377+J368+J364+J362+J359+J357+J354+J352+J347+J337+J331+J323+J321+J317+J314+J310+J303+J296+J294+J283+J276+J274+J267+J260+J254+J250+J244+J234+J231+J224+J213+J208+J206+J204+J196+J192+J189+J181+J177+J168+J165+J163+J161+J152+J150+J148+J143+J138+J134+J132+J129+J119+J116+J110+J82+J77+J66+J59+J57+J52+J48+J46+J43+J36+J31+J24+J27+J22+J595+J1023+J1041+J1000+J106+J475+J469+J437+J372+J269+J550+J403+J836+J967+J688+J288+J334+J623+J124+J154+J239</f>
        <v>85790.396440000026</v>
      </c>
      <c r="K1044" s="109">
        <f>K1037+K1030+K1028+K1018+K990+K984+K972+K969+K965+K963+K958+K951+K944+K938+K933+K926+K917+K914+K911+K906+K902+K898+K895+K889+K887+K885+K883+K881+K879+K873+K871+K867+K865+K858+K854+K846+K840+K834+K821+K814+K805+K792+K782+K770+K766+K754+K751+K748+K744+K742+K738+K732+K726+K721+K715+K705+K697+K692+K685+K683+K681+K675+K667+K662+K656+K654+K646+K637+K630+K615+K610+K606+K603+K586+K579+K571+K564+K543+K539+K537+K532+K528+K526+K521+K507+K495+K488+K482+K467+K463+K458+K452+K444+K429+K426+K424+K412+K408+K397+K393+K389+K384+K377+K368+K364+K362+K359+K357+K354+K352+K347+K337+K331+K323+K321+K317+K314+K310+K303+K296+K294+K283+K276+K274+K267+K260+K254+K250+K244+K234+K231+K224+K213+K208+K206+K204+K196+K192+K189+K181+K177+K168+K165+K163+K161+K152+K150+K148+K143+K138+K134+K132+K129+K119+K116+K110+K82+K77+K66+K59+K57+K52+K48+K46+K43+K36+K31+K24+K27+K22+K595+K1023+K1041+K1000+K106+K475+K469+K437+K372+K269+K550+K403+K836+K967+K688+K288+K334+K623</f>
        <v>2313090.0991799999</v>
      </c>
      <c r="L1044" s="109">
        <f>L1037+L1030+L1028+L1018+L990+L984+L972+L969+L965+L963+L958+L951+L944+L938+L933+L926+L917+L914+L911+L906+L902+L898+L895+L889+L887+L885+L883+L881+L879+L873+L871+L867+L865+L858+L854+L846+L840+L834+L821+L814+L805+L792+L782+L770+L766+L754+L751+L748+L744+L742+L738+L732+L726+L721+L715+L705+L697+L692+L685+L683+L681+L675+L667+L662+L656+L654+L646+L637+L630+L615+L610+L606+L603+L586+L579+L571+L564+L543+L539+L537+L532+L528+L526+L521+L507+L495+L488+L482+L467+L463+L458+L452+L444+L429+L426+L424+L412+L408+L397+L393+L389+L384+L377+L368+L364+L362+L359+L357+L354+L352+L347+L337+L331+L323+L321+L317+L314+L310+L303+L296+L294+L283+L276+L274+L267+L260+L254+L250+L244+L234+L231+L224+L213+L208+L206+L204+L196+L192+L189+L181+L177+L168+L165+L163+L161+L152+L150+L148+L143+L138+L134+L132+L129+L119+L116+L110+L82+L77+L66+L59+L57+L52+L48+L46+L43+L36+L31+L24+L27+L22+L595+L1023+L1041+L1000+L106+L475+L469+L437+L372+L269+L550+L403+L836+L967+L688+L288+L334</f>
        <v>12527.937820000001</v>
      </c>
      <c r="M1044" s="110">
        <f>M1037+M1030+M1028+M1018+M990+M984+M972+M969+M965+M963+M958+M951+M944+M938+M933+M926+M917+M914+M911+M906+M902+M898+M895+M889+M887+M885+M883+M881+M879+M873+M871+M867+M865+M858+M854+M846+M840+M834+M821+M814+M805+M792+M782+M770+M766+M754+M751+M748+M744+M742+M738+M732+M726+M721+M715+M705+M697+M692+M685+M683+M681+M675+M667+M662+M656+M654+M646+M637+M630+M615+M610+M606+M603+M586+M579+M571+M564+M543+M539+M537+M532+M528+M526+M521+M507+M495+M488+M482+M467+M463+M458+M452+M444+M429+M426+M424+M412+M408+M397+M393+M389+M384+M377+M368+M364+M362+M359+M357+M354+M352+M347+M337+M331+M323+M321+M317+M314+M310+M303+M296+M294+M283+M276+M274+M267+M260+M254+M250+M244+M234+M231+M224+M213+M208+M206+M204+M196+M192+M189+M181+M177+M168+M165+M163+M161+M152+M150+M148+M143+M138+M134+M132+M129+M119+M116+M110+M82+M77+M66+M59+M57+M52+M48+M46+M43+M36+M31+M24+M27+M22+M595+M1023+M1041+M1000+M106+M475+M469+M437+M372+M269+M550+M403+M836+M967+M688+M288+M334+M623+M124+M154+M239</f>
        <v>84194.72093000001</v>
      </c>
      <c r="N1044" s="109">
        <f t="shared" ref="N1044:AD1044" si="1588">N1037+N1030+N1028+N1018+N990+N984+N972+N969+N965+N963+N958+N951+N944+N938+N933+N926+N917+N914+N911+N906+N902+N898+N895+N889+N887+N885+N883+N881+N879+N873+N871+N867+N865+N858+N854+N846+N840+N834+N821+N814+N805+N792+N782+N770+N766+N754+N751+N748+N744+N742+N738+N732+N726+N721+N715+N705+N697+N692+N685+N683+N681+N675+N667+N662+N656+N654+N646+N637+N630+N615+N610+N606+N603+N586+N579+N571+N564+N543+N539+N537+N532+N528+N526+N521+N507+N495+N488+N482+N467+N463+N458+N452+N444+N429+N426+N424+N412+N408+N397+N393+N389+N384+N377+N368+N364+N362+N359+N357+N354+N352+N347+N337+N331+N323+N321+N317+N314+N310+N303+N296+N294+N283+N276+N274+N267+N260+N254+N250+N244+N234+N231+N224+N213+N208+N206+N204+N196+N192+N189+N181+N177+N168+N165+N163+N161+N152+N150+N148+N143+N138+N134+N132+N129+N119+N116+N110+N82+N77+N66+N59+N57+N52+N48+N46+N43+N36+N31+N24+N27+N22+N595+N1023+N1041+N1000+N106+N475+N469+N437+N372+N269+N550+N403+N836+N967+N688+N288+N334+N623</f>
        <v>2406985.1969300001</v>
      </c>
      <c r="O1044" s="109">
        <f t="shared" si="1588"/>
        <v>75598.222500000003</v>
      </c>
      <c r="P1044" s="258">
        <f t="shared" si="1588"/>
        <v>2482583.4194300002</v>
      </c>
      <c r="Q1044" s="109">
        <f t="shared" si="1588"/>
        <v>2061394.1000000006</v>
      </c>
      <c r="R1044" s="109">
        <f t="shared" si="1588"/>
        <v>-9.0949470177292824E-13</v>
      </c>
      <c r="S1044" s="109">
        <f t="shared" si="1588"/>
        <v>2061394.1000000006</v>
      </c>
      <c r="T1044" s="109">
        <f t="shared" si="1588"/>
        <v>22000</v>
      </c>
      <c r="U1044" s="109">
        <f t="shared" si="1588"/>
        <v>2083394.1000000003</v>
      </c>
      <c r="V1044" s="109">
        <f t="shared" si="1588"/>
        <v>100000</v>
      </c>
      <c r="W1044" s="109">
        <f t="shared" si="1588"/>
        <v>2183394.1000000006</v>
      </c>
      <c r="X1044" s="109">
        <f t="shared" si="1588"/>
        <v>2108708.2000000002</v>
      </c>
      <c r="Y1044" s="109">
        <f t="shared" si="1588"/>
        <v>0</v>
      </c>
      <c r="Z1044" s="109">
        <f t="shared" si="1588"/>
        <v>2108708.2000000002</v>
      </c>
      <c r="AA1044" s="109">
        <f t="shared" si="1588"/>
        <v>22000</v>
      </c>
      <c r="AB1044" s="109">
        <f t="shared" si="1588"/>
        <v>2130708.2000000002</v>
      </c>
      <c r="AC1044" s="109">
        <f t="shared" si="1588"/>
        <v>100000</v>
      </c>
      <c r="AD1044" s="109">
        <f t="shared" si="1588"/>
        <v>2230708.2000000002</v>
      </c>
    </row>
    <row r="1045" spans="1:30" ht="15.75" hidden="1" x14ac:dyDescent="0.2">
      <c r="A1045" s="107"/>
      <c r="B1045" s="107"/>
      <c r="C1045" s="107"/>
      <c r="D1045" s="107"/>
      <c r="E1045" s="108" t="s">
        <v>548</v>
      </c>
      <c r="F1045" s="111">
        <f t="shared" ref="F1045:AD1045" si="1589">F1012+F1010+F1004+F875+F798+F787+F784+F760+F756+F710+F707+F703+F701+F699+F669+F658+F509+F501+F446+F417+F386+F381+F370+F366+F325+F279+F226+F222+F220+F210+F170+F158+F156+F102+F96+F91+F88+F86+F84+F72+F94+F515+F379+F511+F271+F374+F439</f>
        <v>2124398.4000000004</v>
      </c>
      <c r="G1045" s="111">
        <f t="shared" si="1589"/>
        <v>0</v>
      </c>
      <c r="H1045" s="111">
        <f t="shared" si="1589"/>
        <v>2124398.4000000008</v>
      </c>
      <c r="I1045" s="111">
        <f t="shared" si="1589"/>
        <v>0</v>
      </c>
      <c r="J1045" s="111">
        <f t="shared" si="1589"/>
        <v>0</v>
      </c>
      <c r="K1045" s="111">
        <f t="shared" si="1589"/>
        <v>2124398.4000000008</v>
      </c>
      <c r="L1045" s="111">
        <f t="shared" si="1589"/>
        <v>0</v>
      </c>
      <c r="M1045" s="111">
        <f t="shared" si="1589"/>
        <v>0</v>
      </c>
      <c r="N1045" s="111">
        <f t="shared" si="1589"/>
        <v>2124398.4000000008</v>
      </c>
      <c r="O1045" s="111">
        <f t="shared" si="1589"/>
        <v>0</v>
      </c>
      <c r="P1045" s="259">
        <f t="shared" si="1589"/>
        <v>2124398.4000000008</v>
      </c>
      <c r="Q1045" s="111">
        <f t="shared" si="1589"/>
        <v>1840786.0000000002</v>
      </c>
      <c r="R1045" s="111">
        <f t="shared" si="1589"/>
        <v>0</v>
      </c>
      <c r="S1045" s="111">
        <f t="shared" si="1589"/>
        <v>1840786.0000000002</v>
      </c>
      <c r="T1045" s="111">
        <f t="shared" si="1589"/>
        <v>0</v>
      </c>
      <c r="U1045" s="111">
        <f t="shared" si="1589"/>
        <v>1840786.0000000002</v>
      </c>
      <c r="V1045" s="111">
        <f t="shared" si="1589"/>
        <v>0</v>
      </c>
      <c r="W1045" s="111">
        <f t="shared" si="1589"/>
        <v>1840786.0000000002</v>
      </c>
      <c r="X1045" s="111">
        <f t="shared" si="1589"/>
        <v>1850523.6000000003</v>
      </c>
      <c r="Y1045" s="111">
        <f t="shared" si="1589"/>
        <v>0</v>
      </c>
      <c r="Z1045" s="111">
        <f t="shared" si="1589"/>
        <v>1850523.6000000003</v>
      </c>
      <c r="AA1045" s="111">
        <f t="shared" si="1589"/>
        <v>0</v>
      </c>
      <c r="AB1045" s="111">
        <f t="shared" si="1589"/>
        <v>1850523.6000000003</v>
      </c>
      <c r="AC1045" s="111">
        <f t="shared" si="1589"/>
        <v>0</v>
      </c>
      <c r="AD1045" s="111">
        <f t="shared" si="1589"/>
        <v>1850523.6000000003</v>
      </c>
    </row>
    <row r="1046" spans="1:30" hidden="1" x14ac:dyDescent="0.2"/>
    <row r="1047" spans="1:30" ht="15.75" hidden="1" x14ac:dyDescent="0.25">
      <c r="F1047" s="112">
        <v>2216453.1</v>
      </c>
      <c r="G1047" s="112"/>
      <c r="H1047" s="112"/>
      <c r="I1047" s="112"/>
      <c r="J1047" s="112"/>
      <c r="K1047" s="112"/>
      <c r="L1047" s="112"/>
      <c r="M1047" s="112"/>
      <c r="N1047" s="112"/>
      <c r="O1047" s="112"/>
      <c r="P1047" s="261"/>
      <c r="Q1047" s="111">
        <v>2061394.1</v>
      </c>
      <c r="R1047" s="111"/>
      <c r="S1047" s="111"/>
      <c r="T1047" s="111"/>
      <c r="U1047" s="111"/>
      <c r="V1047" s="111"/>
      <c r="W1047" s="111"/>
      <c r="X1047" s="111">
        <v>2108708.2000000002</v>
      </c>
    </row>
    <row r="1048" spans="1:30" ht="15.75" hidden="1" x14ac:dyDescent="0.2">
      <c r="F1048" s="111">
        <f>F1044-F1047</f>
        <v>2000</v>
      </c>
      <c r="G1048" s="111"/>
      <c r="H1048" s="111"/>
      <c r="I1048" s="111"/>
      <c r="J1048" s="111"/>
      <c r="K1048" s="111"/>
      <c r="L1048" s="111"/>
      <c r="M1048" s="111"/>
      <c r="N1048" s="111"/>
      <c r="O1048" s="111"/>
      <c r="P1048" s="259"/>
      <c r="Q1048" s="111">
        <f t="shared" ref="Q1048:X1048" si="1590">Q1044-Q1047</f>
        <v>0</v>
      </c>
      <c r="R1048" s="111"/>
      <c r="S1048" s="111"/>
      <c r="T1048" s="111"/>
      <c r="U1048" s="111"/>
      <c r="V1048" s="111"/>
      <c r="W1048" s="111"/>
      <c r="X1048" s="111">
        <f t="shared" si="1590"/>
        <v>0</v>
      </c>
    </row>
    <row r="1049" spans="1:30" ht="15.75" hidden="1" x14ac:dyDescent="0.2">
      <c r="F1049" s="111">
        <v>2124398.4</v>
      </c>
      <c r="G1049" s="111"/>
      <c r="H1049" s="111"/>
      <c r="I1049" s="111"/>
      <c r="J1049" s="111"/>
      <c r="K1049" s="111"/>
      <c r="L1049" s="111"/>
      <c r="M1049" s="111"/>
      <c r="N1049" s="111"/>
      <c r="O1049" s="111"/>
      <c r="P1049" s="259"/>
      <c r="Q1049" s="111">
        <v>1840786.0320000006</v>
      </c>
      <c r="R1049" s="111"/>
      <c r="S1049" s="111"/>
      <c r="T1049" s="111"/>
      <c r="U1049" s="111"/>
      <c r="V1049" s="111"/>
      <c r="W1049" s="111"/>
      <c r="X1049" s="111">
        <v>1850523.6000000003</v>
      </c>
    </row>
    <row r="1050" spans="1:30" hidden="1" x14ac:dyDescent="0.2">
      <c r="F1050" s="109">
        <f>F1045-F1049</f>
        <v>0</v>
      </c>
      <c r="G1050" s="109"/>
      <c r="H1050" s="109"/>
      <c r="I1050" s="109"/>
      <c r="J1050" s="109"/>
      <c r="K1050" s="109"/>
      <c r="L1050" s="109"/>
      <c r="M1050" s="109"/>
      <c r="N1050" s="109"/>
      <c r="O1050" s="109"/>
      <c r="P1050" s="258"/>
      <c r="Q1050" s="109">
        <f t="shared" ref="Q1050:X1050" si="1591">Q1045-Q1049</f>
        <v>-3.2000000355765224E-2</v>
      </c>
      <c r="R1050" s="109"/>
      <c r="S1050" s="109"/>
      <c r="T1050" s="109"/>
      <c r="U1050" s="109"/>
      <c r="V1050" s="109"/>
      <c r="W1050" s="109"/>
      <c r="X1050" s="109">
        <f t="shared" si="1591"/>
        <v>0</v>
      </c>
    </row>
    <row r="1051" spans="1:30" hidden="1" x14ac:dyDescent="0.2"/>
    <row r="1052" spans="1:30" hidden="1" x14ac:dyDescent="0.2">
      <c r="F1052" s="109"/>
      <c r="G1052" s="109"/>
      <c r="H1052" s="109"/>
      <c r="I1052" s="109"/>
      <c r="J1052" s="109"/>
      <c r="K1052" s="109"/>
      <c r="L1052" s="109"/>
      <c r="M1052" s="109"/>
      <c r="N1052" s="109"/>
      <c r="O1052" s="109"/>
      <c r="P1052" s="258"/>
    </row>
    <row r="1053" spans="1:30" hidden="1" x14ac:dyDescent="0.2"/>
    <row r="1054" spans="1:30" hidden="1" x14ac:dyDescent="0.2">
      <c r="F1054" s="109"/>
      <c r="G1054" s="109"/>
      <c r="H1054" s="109"/>
      <c r="I1054" s="109"/>
      <c r="J1054" s="109"/>
      <c r="K1054" s="109"/>
      <c r="L1054" s="109"/>
      <c r="M1054" s="109"/>
      <c r="N1054" s="109"/>
      <c r="O1054" s="109"/>
      <c r="P1054" s="258"/>
      <c r="Q1054" s="109"/>
      <c r="R1054" s="109"/>
      <c r="S1054" s="109"/>
      <c r="T1054" s="109"/>
      <c r="U1054" s="109"/>
      <c r="V1054" s="109"/>
      <c r="W1054" s="109"/>
      <c r="X1054" s="109"/>
    </row>
    <row r="1055" spans="1:30" hidden="1" x14ac:dyDescent="0.2">
      <c r="F1055" s="109"/>
      <c r="G1055" s="109"/>
      <c r="H1055" s="109"/>
      <c r="I1055" s="109"/>
      <c r="J1055" s="109"/>
      <c r="K1055" s="109"/>
      <c r="L1055" s="109"/>
      <c r="M1055" s="109"/>
      <c r="N1055" s="109"/>
      <c r="O1055" s="109"/>
      <c r="P1055" s="258"/>
      <c r="Q1055" s="109"/>
      <c r="R1055" s="109"/>
      <c r="S1055" s="109"/>
      <c r="T1055" s="109"/>
      <c r="U1055" s="109"/>
      <c r="V1055" s="109"/>
      <c r="W1055" s="109"/>
      <c r="X1055" s="109"/>
    </row>
    <row r="1056" spans="1:30" hidden="1" x14ac:dyDescent="0.2"/>
    <row r="1057" spans="6:24" hidden="1" x14ac:dyDescent="0.2"/>
    <row r="1058" spans="6:24" hidden="1" x14ac:dyDescent="0.2">
      <c r="F1058" s="109"/>
      <c r="G1058" s="109"/>
      <c r="H1058" s="109"/>
      <c r="I1058" s="109"/>
      <c r="J1058" s="109"/>
      <c r="K1058" s="109"/>
      <c r="L1058" s="109"/>
      <c r="M1058" s="109"/>
      <c r="N1058" s="109"/>
      <c r="O1058" s="109"/>
      <c r="P1058" s="258"/>
      <c r="Q1058" s="109"/>
      <c r="R1058" s="109"/>
      <c r="S1058" s="109"/>
      <c r="T1058" s="109"/>
      <c r="U1058" s="109"/>
      <c r="V1058" s="109"/>
      <c r="W1058" s="109"/>
      <c r="X1058" s="109"/>
    </row>
    <row r="1059" spans="6:24" hidden="1" x14ac:dyDescent="0.2">
      <c r="F1059" s="109"/>
    </row>
    <row r="1060" spans="6:24" hidden="1" x14ac:dyDescent="0.2">
      <c r="L1060" s="109" t="e">
        <f>#REF!-#REF!</f>
        <v>#REF!</v>
      </c>
      <c r="N1060" s="109"/>
      <c r="O1060" s="109"/>
      <c r="P1060" s="258"/>
    </row>
    <row r="1061" spans="6:24" hidden="1" x14ac:dyDescent="0.2">
      <c r="L1061" s="109">
        <v>15000</v>
      </c>
      <c r="S1061" s="113"/>
      <c r="U1061" s="113"/>
      <c r="V1061" s="113"/>
      <c r="W1061" s="113"/>
    </row>
    <row r="1062" spans="6:24" x14ac:dyDescent="0.2">
      <c r="L1062" s="109" t="e">
        <f>L1060+L1061</f>
        <v>#REF!</v>
      </c>
      <c r="O1062" s="114">
        <v>75598.222500000003</v>
      </c>
    </row>
    <row r="1063" spans="6:24" x14ac:dyDescent="0.2">
      <c r="O1063" s="114">
        <f>O1062-O1043</f>
        <v>0</v>
      </c>
    </row>
    <row r="1065" spans="6:24" x14ac:dyDescent="0.2">
      <c r="O1065" s="115">
        <f>O985+O907+O884+O882+O880+O859+O841+O722</f>
        <v>40869.011989999999</v>
      </c>
    </row>
    <row r="1066" spans="6:24" x14ac:dyDescent="0.2">
      <c r="O1066" s="75">
        <v>3880.9851100000001</v>
      </c>
    </row>
    <row r="1067" spans="6:24" x14ac:dyDescent="0.2">
      <c r="O1067" s="115">
        <f>O1065-O1066</f>
        <v>36988.026879999998</v>
      </c>
    </row>
  </sheetData>
  <autoFilter ref="A17:AE1045" xr:uid="{00000000-0009-0000-0000-000002000000}"/>
  <mergeCells count="32">
    <mergeCell ref="A11:AD11"/>
    <mergeCell ref="A1043:E1043"/>
    <mergeCell ref="AB14:AB15"/>
    <mergeCell ref="J14:J15"/>
    <mergeCell ref="K14:K15"/>
    <mergeCell ref="T14:T15"/>
    <mergeCell ref="U14:U15"/>
    <mergeCell ref="AA14:AA15"/>
    <mergeCell ref="Y14:Y15"/>
    <mergeCell ref="Z14:Z15"/>
    <mergeCell ref="Q14:Q15"/>
    <mergeCell ref="X14:X15"/>
    <mergeCell ref="G14:G15"/>
    <mergeCell ref="H14:H15"/>
    <mergeCell ref="R14:R15"/>
    <mergeCell ref="S14:S15"/>
    <mergeCell ref="AC14:AC15"/>
    <mergeCell ref="AD14:AD15"/>
    <mergeCell ref="A12:AB12"/>
    <mergeCell ref="I14:I15"/>
    <mergeCell ref="L14:L15"/>
    <mergeCell ref="M14:M15"/>
    <mergeCell ref="N14:N15"/>
    <mergeCell ref="A13:D13"/>
    <mergeCell ref="A14:A15"/>
    <mergeCell ref="B14:D14"/>
    <mergeCell ref="E14:E15"/>
    <mergeCell ref="F14:F15"/>
    <mergeCell ref="O14:O15"/>
    <mergeCell ref="P14:P15"/>
    <mergeCell ref="V14:V15"/>
    <mergeCell ref="W14:W15"/>
  </mergeCells>
  <pageMargins left="0.39370078740157483" right="0.39370078740157483" top="0.98425196850393704" bottom="0.39370078740157483" header="0.51181102362204722" footer="0.51181102362204722"/>
  <pageSetup paperSize="9" scale="59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79998168889431442"/>
    <pageSetUpPr fitToPage="1"/>
  </sheetPr>
  <dimension ref="A1:G39"/>
  <sheetViews>
    <sheetView workbookViewId="0">
      <selection activeCell="C4" sqref="C4"/>
    </sheetView>
  </sheetViews>
  <sheetFormatPr defaultRowHeight="12.75" x14ac:dyDescent="0.2"/>
  <cols>
    <col min="1" max="1" width="29.28515625" style="116" customWidth="1"/>
    <col min="2" max="2" width="82" style="116" customWidth="1"/>
    <col min="3" max="3" width="17.42578125" style="116" customWidth="1"/>
    <col min="4" max="4" width="15.5703125" style="116" customWidth="1"/>
    <col min="5" max="5" width="15.28515625" style="116" customWidth="1"/>
    <col min="6" max="10" width="20.140625" style="116" customWidth="1"/>
    <col min="11" max="248" width="9.140625" style="116"/>
    <col min="249" max="249" width="29.28515625" style="116" customWidth="1"/>
    <col min="250" max="250" width="82" style="116" customWidth="1"/>
    <col min="251" max="252" width="0" style="116" hidden="1" customWidth="1"/>
    <col min="253" max="253" width="16.42578125" style="116" customWidth="1"/>
    <col min="254" max="254" width="14.7109375" style="116" customWidth="1"/>
    <col min="255" max="255" width="14.5703125" style="116" customWidth="1"/>
    <col min="256" max="504" width="9.140625" style="116"/>
    <col min="505" max="505" width="29.28515625" style="116" customWidth="1"/>
    <col min="506" max="506" width="82" style="116" customWidth="1"/>
    <col min="507" max="508" width="0" style="116" hidden="1" customWidth="1"/>
    <col min="509" max="509" width="16.42578125" style="116" customWidth="1"/>
    <col min="510" max="510" width="14.7109375" style="116" customWidth="1"/>
    <col min="511" max="511" width="14.5703125" style="116" customWidth="1"/>
    <col min="512" max="760" width="9.140625" style="116"/>
    <col min="761" max="761" width="29.28515625" style="116" customWidth="1"/>
    <col min="762" max="762" width="82" style="116" customWidth="1"/>
    <col min="763" max="764" width="0" style="116" hidden="1" customWidth="1"/>
    <col min="765" max="765" width="16.42578125" style="116" customWidth="1"/>
    <col min="766" max="766" width="14.7109375" style="116" customWidth="1"/>
    <col min="767" max="767" width="14.5703125" style="116" customWidth="1"/>
    <col min="768" max="1016" width="9.140625" style="116"/>
    <col min="1017" max="1017" width="29.28515625" style="116" customWidth="1"/>
    <col min="1018" max="1018" width="82" style="116" customWidth="1"/>
    <col min="1019" max="1020" width="0" style="116" hidden="1" customWidth="1"/>
    <col min="1021" max="1021" width="16.42578125" style="116" customWidth="1"/>
    <col min="1022" max="1022" width="14.7109375" style="116" customWidth="1"/>
    <col min="1023" max="1023" width="14.5703125" style="116" customWidth="1"/>
    <col min="1024" max="1272" width="9.140625" style="116"/>
    <col min="1273" max="1273" width="29.28515625" style="116" customWidth="1"/>
    <col min="1274" max="1274" width="82" style="116" customWidth="1"/>
    <col min="1275" max="1276" width="0" style="116" hidden="1" customWidth="1"/>
    <col min="1277" max="1277" width="16.42578125" style="116" customWidth="1"/>
    <col min="1278" max="1278" width="14.7109375" style="116" customWidth="1"/>
    <col min="1279" max="1279" width="14.5703125" style="116" customWidth="1"/>
    <col min="1280" max="1528" width="9.140625" style="116"/>
    <col min="1529" max="1529" width="29.28515625" style="116" customWidth="1"/>
    <col min="1530" max="1530" width="82" style="116" customWidth="1"/>
    <col min="1531" max="1532" width="0" style="116" hidden="1" customWidth="1"/>
    <col min="1533" max="1533" width="16.42578125" style="116" customWidth="1"/>
    <col min="1534" max="1534" width="14.7109375" style="116" customWidth="1"/>
    <col min="1535" max="1535" width="14.5703125" style="116" customWidth="1"/>
    <col min="1536" max="1784" width="9.140625" style="116"/>
    <col min="1785" max="1785" width="29.28515625" style="116" customWidth="1"/>
    <col min="1786" max="1786" width="82" style="116" customWidth="1"/>
    <col min="1787" max="1788" width="0" style="116" hidden="1" customWidth="1"/>
    <col min="1789" max="1789" width="16.42578125" style="116" customWidth="1"/>
    <col min="1790" max="1790" width="14.7109375" style="116" customWidth="1"/>
    <col min="1791" max="1791" width="14.5703125" style="116" customWidth="1"/>
    <col min="1792" max="2040" width="9.140625" style="116"/>
    <col min="2041" max="2041" width="29.28515625" style="116" customWidth="1"/>
    <col min="2042" max="2042" width="82" style="116" customWidth="1"/>
    <col min="2043" max="2044" width="0" style="116" hidden="1" customWidth="1"/>
    <col min="2045" max="2045" width="16.42578125" style="116" customWidth="1"/>
    <col min="2046" max="2046" width="14.7109375" style="116" customWidth="1"/>
    <col min="2047" max="2047" width="14.5703125" style="116" customWidth="1"/>
    <col min="2048" max="2296" width="9.140625" style="116"/>
    <col min="2297" max="2297" width="29.28515625" style="116" customWidth="1"/>
    <col min="2298" max="2298" width="82" style="116" customWidth="1"/>
    <col min="2299" max="2300" width="0" style="116" hidden="1" customWidth="1"/>
    <col min="2301" max="2301" width="16.42578125" style="116" customWidth="1"/>
    <col min="2302" max="2302" width="14.7109375" style="116" customWidth="1"/>
    <col min="2303" max="2303" width="14.5703125" style="116" customWidth="1"/>
    <col min="2304" max="2552" width="9.140625" style="116"/>
    <col min="2553" max="2553" width="29.28515625" style="116" customWidth="1"/>
    <col min="2554" max="2554" width="82" style="116" customWidth="1"/>
    <col min="2555" max="2556" width="0" style="116" hidden="1" customWidth="1"/>
    <col min="2557" max="2557" width="16.42578125" style="116" customWidth="1"/>
    <col min="2558" max="2558" width="14.7109375" style="116" customWidth="1"/>
    <col min="2559" max="2559" width="14.5703125" style="116" customWidth="1"/>
    <col min="2560" max="2808" width="9.140625" style="116"/>
    <col min="2809" max="2809" width="29.28515625" style="116" customWidth="1"/>
    <col min="2810" max="2810" width="82" style="116" customWidth="1"/>
    <col min="2811" max="2812" width="0" style="116" hidden="1" customWidth="1"/>
    <col min="2813" max="2813" width="16.42578125" style="116" customWidth="1"/>
    <col min="2814" max="2814" width="14.7109375" style="116" customWidth="1"/>
    <col min="2815" max="2815" width="14.5703125" style="116" customWidth="1"/>
    <col min="2816" max="3064" width="9.140625" style="116"/>
    <col min="3065" max="3065" width="29.28515625" style="116" customWidth="1"/>
    <col min="3066" max="3066" width="82" style="116" customWidth="1"/>
    <col min="3067" max="3068" width="0" style="116" hidden="1" customWidth="1"/>
    <col min="3069" max="3069" width="16.42578125" style="116" customWidth="1"/>
    <col min="3070" max="3070" width="14.7109375" style="116" customWidth="1"/>
    <col min="3071" max="3071" width="14.5703125" style="116" customWidth="1"/>
    <col min="3072" max="3320" width="9.140625" style="116"/>
    <col min="3321" max="3321" width="29.28515625" style="116" customWidth="1"/>
    <col min="3322" max="3322" width="82" style="116" customWidth="1"/>
    <col min="3323" max="3324" width="0" style="116" hidden="1" customWidth="1"/>
    <col min="3325" max="3325" width="16.42578125" style="116" customWidth="1"/>
    <col min="3326" max="3326" width="14.7109375" style="116" customWidth="1"/>
    <col min="3327" max="3327" width="14.5703125" style="116" customWidth="1"/>
    <col min="3328" max="3576" width="9.140625" style="116"/>
    <col min="3577" max="3577" width="29.28515625" style="116" customWidth="1"/>
    <col min="3578" max="3578" width="82" style="116" customWidth="1"/>
    <col min="3579" max="3580" width="0" style="116" hidden="1" customWidth="1"/>
    <col min="3581" max="3581" width="16.42578125" style="116" customWidth="1"/>
    <col min="3582" max="3582" width="14.7109375" style="116" customWidth="1"/>
    <col min="3583" max="3583" width="14.5703125" style="116" customWidth="1"/>
    <col min="3584" max="3832" width="9.140625" style="116"/>
    <col min="3833" max="3833" width="29.28515625" style="116" customWidth="1"/>
    <col min="3834" max="3834" width="82" style="116" customWidth="1"/>
    <col min="3835" max="3836" width="0" style="116" hidden="1" customWidth="1"/>
    <col min="3837" max="3837" width="16.42578125" style="116" customWidth="1"/>
    <col min="3838" max="3838" width="14.7109375" style="116" customWidth="1"/>
    <col min="3839" max="3839" width="14.5703125" style="116" customWidth="1"/>
    <col min="3840" max="4088" width="9.140625" style="116"/>
    <col min="4089" max="4089" width="29.28515625" style="116" customWidth="1"/>
    <col min="4090" max="4090" width="82" style="116" customWidth="1"/>
    <col min="4091" max="4092" width="0" style="116" hidden="1" customWidth="1"/>
    <col min="4093" max="4093" width="16.42578125" style="116" customWidth="1"/>
    <col min="4094" max="4094" width="14.7109375" style="116" customWidth="1"/>
    <col min="4095" max="4095" width="14.5703125" style="116" customWidth="1"/>
    <col min="4096" max="4344" width="9.140625" style="116"/>
    <col min="4345" max="4345" width="29.28515625" style="116" customWidth="1"/>
    <col min="4346" max="4346" width="82" style="116" customWidth="1"/>
    <col min="4347" max="4348" width="0" style="116" hidden="1" customWidth="1"/>
    <col min="4349" max="4349" width="16.42578125" style="116" customWidth="1"/>
    <col min="4350" max="4350" width="14.7109375" style="116" customWidth="1"/>
    <col min="4351" max="4351" width="14.5703125" style="116" customWidth="1"/>
    <col min="4352" max="4600" width="9.140625" style="116"/>
    <col min="4601" max="4601" width="29.28515625" style="116" customWidth="1"/>
    <col min="4602" max="4602" width="82" style="116" customWidth="1"/>
    <col min="4603" max="4604" width="0" style="116" hidden="1" customWidth="1"/>
    <col min="4605" max="4605" width="16.42578125" style="116" customWidth="1"/>
    <col min="4606" max="4606" width="14.7109375" style="116" customWidth="1"/>
    <col min="4607" max="4607" width="14.5703125" style="116" customWidth="1"/>
    <col min="4608" max="4856" width="9.140625" style="116"/>
    <col min="4857" max="4857" width="29.28515625" style="116" customWidth="1"/>
    <col min="4858" max="4858" width="82" style="116" customWidth="1"/>
    <col min="4859" max="4860" width="0" style="116" hidden="1" customWidth="1"/>
    <col min="4861" max="4861" width="16.42578125" style="116" customWidth="1"/>
    <col min="4862" max="4862" width="14.7109375" style="116" customWidth="1"/>
    <col min="4863" max="4863" width="14.5703125" style="116" customWidth="1"/>
    <col min="4864" max="5112" width="9.140625" style="116"/>
    <col min="5113" max="5113" width="29.28515625" style="116" customWidth="1"/>
    <col min="5114" max="5114" width="82" style="116" customWidth="1"/>
    <col min="5115" max="5116" width="0" style="116" hidden="1" customWidth="1"/>
    <col min="5117" max="5117" width="16.42578125" style="116" customWidth="1"/>
    <col min="5118" max="5118" width="14.7109375" style="116" customWidth="1"/>
    <col min="5119" max="5119" width="14.5703125" style="116" customWidth="1"/>
    <col min="5120" max="5368" width="9.140625" style="116"/>
    <col min="5369" max="5369" width="29.28515625" style="116" customWidth="1"/>
    <col min="5370" max="5370" width="82" style="116" customWidth="1"/>
    <col min="5371" max="5372" width="0" style="116" hidden="1" customWidth="1"/>
    <col min="5373" max="5373" width="16.42578125" style="116" customWidth="1"/>
    <col min="5374" max="5374" width="14.7109375" style="116" customWidth="1"/>
    <col min="5375" max="5375" width="14.5703125" style="116" customWidth="1"/>
    <col min="5376" max="5624" width="9.140625" style="116"/>
    <col min="5625" max="5625" width="29.28515625" style="116" customWidth="1"/>
    <col min="5626" max="5626" width="82" style="116" customWidth="1"/>
    <col min="5627" max="5628" width="0" style="116" hidden="1" customWidth="1"/>
    <col min="5629" max="5629" width="16.42578125" style="116" customWidth="1"/>
    <col min="5630" max="5630" width="14.7109375" style="116" customWidth="1"/>
    <col min="5631" max="5631" width="14.5703125" style="116" customWidth="1"/>
    <col min="5632" max="5880" width="9.140625" style="116"/>
    <col min="5881" max="5881" width="29.28515625" style="116" customWidth="1"/>
    <col min="5882" max="5882" width="82" style="116" customWidth="1"/>
    <col min="5883" max="5884" width="0" style="116" hidden="1" customWidth="1"/>
    <col min="5885" max="5885" width="16.42578125" style="116" customWidth="1"/>
    <col min="5886" max="5886" width="14.7109375" style="116" customWidth="1"/>
    <col min="5887" max="5887" width="14.5703125" style="116" customWidth="1"/>
    <col min="5888" max="6136" width="9.140625" style="116"/>
    <col min="6137" max="6137" width="29.28515625" style="116" customWidth="1"/>
    <col min="6138" max="6138" width="82" style="116" customWidth="1"/>
    <col min="6139" max="6140" width="0" style="116" hidden="1" customWidth="1"/>
    <col min="6141" max="6141" width="16.42578125" style="116" customWidth="1"/>
    <col min="6142" max="6142" width="14.7109375" style="116" customWidth="1"/>
    <col min="6143" max="6143" width="14.5703125" style="116" customWidth="1"/>
    <col min="6144" max="6392" width="9.140625" style="116"/>
    <col min="6393" max="6393" width="29.28515625" style="116" customWidth="1"/>
    <col min="6394" max="6394" width="82" style="116" customWidth="1"/>
    <col min="6395" max="6396" width="0" style="116" hidden="1" customWidth="1"/>
    <col min="6397" max="6397" width="16.42578125" style="116" customWidth="1"/>
    <col min="6398" max="6398" width="14.7109375" style="116" customWidth="1"/>
    <col min="6399" max="6399" width="14.5703125" style="116" customWidth="1"/>
    <col min="6400" max="6648" width="9.140625" style="116"/>
    <col min="6649" max="6649" width="29.28515625" style="116" customWidth="1"/>
    <col min="6650" max="6650" width="82" style="116" customWidth="1"/>
    <col min="6651" max="6652" width="0" style="116" hidden="1" customWidth="1"/>
    <col min="6653" max="6653" width="16.42578125" style="116" customWidth="1"/>
    <col min="6654" max="6654" width="14.7109375" style="116" customWidth="1"/>
    <col min="6655" max="6655" width="14.5703125" style="116" customWidth="1"/>
    <col min="6656" max="6904" width="9.140625" style="116"/>
    <col min="6905" max="6905" width="29.28515625" style="116" customWidth="1"/>
    <col min="6906" max="6906" width="82" style="116" customWidth="1"/>
    <col min="6907" max="6908" width="0" style="116" hidden="1" customWidth="1"/>
    <col min="6909" max="6909" width="16.42578125" style="116" customWidth="1"/>
    <col min="6910" max="6910" width="14.7109375" style="116" customWidth="1"/>
    <col min="6911" max="6911" width="14.5703125" style="116" customWidth="1"/>
    <col min="6912" max="7160" width="9.140625" style="116"/>
    <col min="7161" max="7161" width="29.28515625" style="116" customWidth="1"/>
    <col min="7162" max="7162" width="82" style="116" customWidth="1"/>
    <col min="7163" max="7164" width="0" style="116" hidden="1" customWidth="1"/>
    <col min="7165" max="7165" width="16.42578125" style="116" customWidth="1"/>
    <col min="7166" max="7166" width="14.7109375" style="116" customWidth="1"/>
    <col min="7167" max="7167" width="14.5703125" style="116" customWidth="1"/>
    <col min="7168" max="7416" width="9.140625" style="116"/>
    <col min="7417" max="7417" width="29.28515625" style="116" customWidth="1"/>
    <col min="7418" max="7418" width="82" style="116" customWidth="1"/>
    <col min="7419" max="7420" width="0" style="116" hidden="1" customWidth="1"/>
    <col min="7421" max="7421" width="16.42578125" style="116" customWidth="1"/>
    <col min="7422" max="7422" width="14.7109375" style="116" customWidth="1"/>
    <col min="7423" max="7423" width="14.5703125" style="116" customWidth="1"/>
    <col min="7424" max="7672" width="9.140625" style="116"/>
    <col min="7673" max="7673" width="29.28515625" style="116" customWidth="1"/>
    <col min="7674" max="7674" width="82" style="116" customWidth="1"/>
    <col min="7675" max="7676" width="0" style="116" hidden="1" customWidth="1"/>
    <col min="7677" max="7677" width="16.42578125" style="116" customWidth="1"/>
    <col min="7678" max="7678" width="14.7109375" style="116" customWidth="1"/>
    <col min="7679" max="7679" width="14.5703125" style="116" customWidth="1"/>
    <col min="7680" max="7928" width="9.140625" style="116"/>
    <col min="7929" max="7929" width="29.28515625" style="116" customWidth="1"/>
    <col min="7930" max="7930" width="82" style="116" customWidth="1"/>
    <col min="7931" max="7932" width="0" style="116" hidden="1" customWidth="1"/>
    <col min="7933" max="7933" width="16.42578125" style="116" customWidth="1"/>
    <col min="7934" max="7934" width="14.7109375" style="116" customWidth="1"/>
    <col min="7935" max="7935" width="14.5703125" style="116" customWidth="1"/>
    <col min="7936" max="8184" width="9.140625" style="116"/>
    <col min="8185" max="8185" width="29.28515625" style="116" customWidth="1"/>
    <col min="8186" max="8186" width="82" style="116" customWidth="1"/>
    <col min="8187" max="8188" width="0" style="116" hidden="1" customWidth="1"/>
    <col min="8189" max="8189" width="16.42578125" style="116" customWidth="1"/>
    <col min="8190" max="8190" width="14.7109375" style="116" customWidth="1"/>
    <col min="8191" max="8191" width="14.5703125" style="116" customWidth="1"/>
    <col min="8192" max="8440" width="9.140625" style="116"/>
    <col min="8441" max="8441" width="29.28515625" style="116" customWidth="1"/>
    <col min="8442" max="8442" width="82" style="116" customWidth="1"/>
    <col min="8443" max="8444" width="0" style="116" hidden="1" customWidth="1"/>
    <col min="8445" max="8445" width="16.42578125" style="116" customWidth="1"/>
    <col min="8446" max="8446" width="14.7109375" style="116" customWidth="1"/>
    <col min="8447" max="8447" width="14.5703125" style="116" customWidth="1"/>
    <col min="8448" max="8696" width="9.140625" style="116"/>
    <col min="8697" max="8697" width="29.28515625" style="116" customWidth="1"/>
    <col min="8698" max="8698" width="82" style="116" customWidth="1"/>
    <col min="8699" max="8700" width="0" style="116" hidden="1" customWidth="1"/>
    <col min="8701" max="8701" width="16.42578125" style="116" customWidth="1"/>
    <col min="8702" max="8702" width="14.7109375" style="116" customWidth="1"/>
    <col min="8703" max="8703" width="14.5703125" style="116" customWidth="1"/>
    <col min="8704" max="8952" width="9.140625" style="116"/>
    <col min="8953" max="8953" width="29.28515625" style="116" customWidth="1"/>
    <col min="8954" max="8954" width="82" style="116" customWidth="1"/>
    <col min="8955" max="8956" width="0" style="116" hidden="1" customWidth="1"/>
    <col min="8957" max="8957" width="16.42578125" style="116" customWidth="1"/>
    <col min="8958" max="8958" width="14.7109375" style="116" customWidth="1"/>
    <col min="8959" max="8959" width="14.5703125" style="116" customWidth="1"/>
    <col min="8960" max="9208" width="9.140625" style="116"/>
    <col min="9209" max="9209" width="29.28515625" style="116" customWidth="1"/>
    <col min="9210" max="9210" width="82" style="116" customWidth="1"/>
    <col min="9211" max="9212" width="0" style="116" hidden="1" customWidth="1"/>
    <col min="9213" max="9213" width="16.42578125" style="116" customWidth="1"/>
    <col min="9214" max="9214" width="14.7109375" style="116" customWidth="1"/>
    <col min="9215" max="9215" width="14.5703125" style="116" customWidth="1"/>
    <col min="9216" max="9464" width="9.140625" style="116"/>
    <col min="9465" max="9465" width="29.28515625" style="116" customWidth="1"/>
    <col min="9466" max="9466" width="82" style="116" customWidth="1"/>
    <col min="9467" max="9468" width="0" style="116" hidden="1" customWidth="1"/>
    <col min="9469" max="9469" width="16.42578125" style="116" customWidth="1"/>
    <col min="9470" max="9470" width="14.7109375" style="116" customWidth="1"/>
    <col min="9471" max="9471" width="14.5703125" style="116" customWidth="1"/>
    <col min="9472" max="9720" width="9.140625" style="116"/>
    <col min="9721" max="9721" width="29.28515625" style="116" customWidth="1"/>
    <col min="9722" max="9722" width="82" style="116" customWidth="1"/>
    <col min="9723" max="9724" width="0" style="116" hidden="1" customWidth="1"/>
    <col min="9725" max="9725" width="16.42578125" style="116" customWidth="1"/>
    <col min="9726" max="9726" width="14.7109375" style="116" customWidth="1"/>
    <col min="9727" max="9727" width="14.5703125" style="116" customWidth="1"/>
    <col min="9728" max="9976" width="9.140625" style="116"/>
    <col min="9977" max="9977" width="29.28515625" style="116" customWidth="1"/>
    <col min="9978" max="9978" width="82" style="116" customWidth="1"/>
    <col min="9979" max="9980" width="0" style="116" hidden="1" customWidth="1"/>
    <col min="9981" max="9981" width="16.42578125" style="116" customWidth="1"/>
    <col min="9982" max="9982" width="14.7109375" style="116" customWidth="1"/>
    <col min="9983" max="9983" width="14.5703125" style="116" customWidth="1"/>
    <col min="9984" max="10232" width="9.140625" style="116"/>
    <col min="10233" max="10233" width="29.28515625" style="116" customWidth="1"/>
    <col min="10234" max="10234" width="82" style="116" customWidth="1"/>
    <col min="10235" max="10236" width="0" style="116" hidden="1" customWidth="1"/>
    <col min="10237" max="10237" width="16.42578125" style="116" customWidth="1"/>
    <col min="10238" max="10238" width="14.7109375" style="116" customWidth="1"/>
    <col min="10239" max="10239" width="14.5703125" style="116" customWidth="1"/>
    <col min="10240" max="10488" width="9.140625" style="116"/>
    <col min="10489" max="10489" width="29.28515625" style="116" customWidth="1"/>
    <col min="10490" max="10490" width="82" style="116" customWidth="1"/>
    <col min="10491" max="10492" width="0" style="116" hidden="1" customWidth="1"/>
    <col min="10493" max="10493" width="16.42578125" style="116" customWidth="1"/>
    <col min="10494" max="10494" width="14.7109375" style="116" customWidth="1"/>
    <col min="10495" max="10495" width="14.5703125" style="116" customWidth="1"/>
    <col min="10496" max="10744" width="9.140625" style="116"/>
    <col min="10745" max="10745" width="29.28515625" style="116" customWidth="1"/>
    <col min="10746" max="10746" width="82" style="116" customWidth="1"/>
    <col min="10747" max="10748" width="0" style="116" hidden="1" customWidth="1"/>
    <col min="10749" max="10749" width="16.42578125" style="116" customWidth="1"/>
    <col min="10750" max="10750" width="14.7109375" style="116" customWidth="1"/>
    <col min="10751" max="10751" width="14.5703125" style="116" customWidth="1"/>
    <col min="10752" max="11000" width="9.140625" style="116"/>
    <col min="11001" max="11001" width="29.28515625" style="116" customWidth="1"/>
    <col min="11002" max="11002" width="82" style="116" customWidth="1"/>
    <col min="11003" max="11004" width="0" style="116" hidden="1" customWidth="1"/>
    <col min="11005" max="11005" width="16.42578125" style="116" customWidth="1"/>
    <col min="11006" max="11006" width="14.7109375" style="116" customWidth="1"/>
    <col min="11007" max="11007" width="14.5703125" style="116" customWidth="1"/>
    <col min="11008" max="11256" width="9.140625" style="116"/>
    <col min="11257" max="11257" width="29.28515625" style="116" customWidth="1"/>
    <col min="11258" max="11258" width="82" style="116" customWidth="1"/>
    <col min="11259" max="11260" width="0" style="116" hidden="1" customWidth="1"/>
    <col min="11261" max="11261" width="16.42578125" style="116" customWidth="1"/>
    <col min="11262" max="11262" width="14.7109375" style="116" customWidth="1"/>
    <col min="11263" max="11263" width="14.5703125" style="116" customWidth="1"/>
    <col min="11264" max="11512" width="9.140625" style="116"/>
    <col min="11513" max="11513" width="29.28515625" style="116" customWidth="1"/>
    <col min="11514" max="11514" width="82" style="116" customWidth="1"/>
    <col min="11515" max="11516" width="0" style="116" hidden="1" customWidth="1"/>
    <col min="11517" max="11517" width="16.42578125" style="116" customWidth="1"/>
    <col min="11518" max="11518" width="14.7109375" style="116" customWidth="1"/>
    <col min="11519" max="11519" width="14.5703125" style="116" customWidth="1"/>
    <col min="11520" max="11768" width="9.140625" style="116"/>
    <col min="11769" max="11769" width="29.28515625" style="116" customWidth="1"/>
    <col min="11770" max="11770" width="82" style="116" customWidth="1"/>
    <col min="11771" max="11772" width="0" style="116" hidden="1" customWidth="1"/>
    <col min="11773" max="11773" width="16.42578125" style="116" customWidth="1"/>
    <col min="11774" max="11774" width="14.7109375" style="116" customWidth="1"/>
    <col min="11775" max="11775" width="14.5703125" style="116" customWidth="1"/>
    <col min="11776" max="12024" width="9.140625" style="116"/>
    <col min="12025" max="12025" width="29.28515625" style="116" customWidth="1"/>
    <col min="12026" max="12026" width="82" style="116" customWidth="1"/>
    <col min="12027" max="12028" width="0" style="116" hidden="1" customWidth="1"/>
    <col min="12029" max="12029" width="16.42578125" style="116" customWidth="1"/>
    <col min="12030" max="12030" width="14.7109375" style="116" customWidth="1"/>
    <col min="12031" max="12031" width="14.5703125" style="116" customWidth="1"/>
    <col min="12032" max="12280" width="9.140625" style="116"/>
    <col min="12281" max="12281" width="29.28515625" style="116" customWidth="1"/>
    <col min="12282" max="12282" width="82" style="116" customWidth="1"/>
    <col min="12283" max="12284" width="0" style="116" hidden="1" customWidth="1"/>
    <col min="12285" max="12285" width="16.42578125" style="116" customWidth="1"/>
    <col min="12286" max="12286" width="14.7109375" style="116" customWidth="1"/>
    <col min="12287" max="12287" width="14.5703125" style="116" customWidth="1"/>
    <col min="12288" max="12536" width="9.140625" style="116"/>
    <col min="12537" max="12537" width="29.28515625" style="116" customWidth="1"/>
    <col min="12538" max="12538" width="82" style="116" customWidth="1"/>
    <col min="12539" max="12540" width="0" style="116" hidden="1" customWidth="1"/>
    <col min="12541" max="12541" width="16.42578125" style="116" customWidth="1"/>
    <col min="12542" max="12542" width="14.7109375" style="116" customWidth="1"/>
    <col min="12543" max="12543" width="14.5703125" style="116" customWidth="1"/>
    <col min="12544" max="12792" width="9.140625" style="116"/>
    <col min="12793" max="12793" width="29.28515625" style="116" customWidth="1"/>
    <col min="12794" max="12794" width="82" style="116" customWidth="1"/>
    <col min="12795" max="12796" width="0" style="116" hidden="1" customWidth="1"/>
    <col min="12797" max="12797" width="16.42578125" style="116" customWidth="1"/>
    <col min="12798" max="12798" width="14.7109375" style="116" customWidth="1"/>
    <col min="12799" max="12799" width="14.5703125" style="116" customWidth="1"/>
    <col min="12800" max="13048" width="9.140625" style="116"/>
    <col min="13049" max="13049" width="29.28515625" style="116" customWidth="1"/>
    <col min="13050" max="13050" width="82" style="116" customWidth="1"/>
    <col min="13051" max="13052" width="0" style="116" hidden="1" customWidth="1"/>
    <col min="13053" max="13053" width="16.42578125" style="116" customWidth="1"/>
    <col min="13054" max="13054" width="14.7109375" style="116" customWidth="1"/>
    <col min="13055" max="13055" width="14.5703125" style="116" customWidth="1"/>
    <col min="13056" max="13304" width="9.140625" style="116"/>
    <col min="13305" max="13305" width="29.28515625" style="116" customWidth="1"/>
    <col min="13306" max="13306" width="82" style="116" customWidth="1"/>
    <col min="13307" max="13308" width="0" style="116" hidden="1" customWidth="1"/>
    <col min="13309" max="13309" width="16.42578125" style="116" customWidth="1"/>
    <col min="13310" max="13310" width="14.7109375" style="116" customWidth="1"/>
    <col min="13311" max="13311" width="14.5703125" style="116" customWidth="1"/>
    <col min="13312" max="13560" width="9.140625" style="116"/>
    <col min="13561" max="13561" width="29.28515625" style="116" customWidth="1"/>
    <col min="13562" max="13562" width="82" style="116" customWidth="1"/>
    <col min="13563" max="13564" width="0" style="116" hidden="1" customWidth="1"/>
    <col min="13565" max="13565" width="16.42578125" style="116" customWidth="1"/>
    <col min="13566" max="13566" width="14.7109375" style="116" customWidth="1"/>
    <col min="13567" max="13567" width="14.5703125" style="116" customWidth="1"/>
    <col min="13568" max="13816" width="9.140625" style="116"/>
    <col min="13817" max="13817" width="29.28515625" style="116" customWidth="1"/>
    <col min="13818" max="13818" width="82" style="116" customWidth="1"/>
    <col min="13819" max="13820" width="0" style="116" hidden="1" customWidth="1"/>
    <col min="13821" max="13821" width="16.42578125" style="116" customWidth="1"/>
    <col min="13822" max="13822" width="14.7109375" style="116" customWidth="1"/>
    <col min="13823" max="13823" width="14.5703125" style="116" customWidth="1"/>
    <col min="13824" max="14072" width="9.140625" style="116"/>
    <col min="14073" max="14073" width="29.28515625" style="116" customWidth="1"/>
    <col min="14074" max="14074" width="82" style="116" customWidth="1"/>
    <col min="14075" max="14076" width="0" style="116" hidden="1" customWidth="1"/>
    <col min="14077" max="14077" width="16.42578125" style="116" customWidth="1"/>
    <col min="14078" max="14078" width="14.7109375" style="116" customWidth="1"/>
    <col min="14079" max="14079" width="14.5703125" style="116" customWidth="1"/>
    <col min="14080" max="14328" width="9.140625" style="116"/>
    <col min="14329" max="14329" width="29.28515625" style="116" customWidth="1"/>
    <col min="14330" max="14330" width="82" style="116" customWidth="1"/>
    <col min="14331" max="14332" width="0" style="116" hidden="1" customWidth="1"/>
    <col min="14333" max="14333" width="16.42578125" style="116" customWidth="1"/>
    <col min="14334" max="14334" width="14.7109375" style="116" customWidth="1"/>
    <col min="14335" max="14335" width="14.5703125" style="116" customWidth="1"/>
    <col min="14336" max="14584" width="9.140625" style="116"/>
    <col min="14585" max="14585" width="29.28515625" style="116" customWidth="1"/>
    <col min="14586" max="14586" width="82" style="116" customWidth="1"/>
    <col min="14587" max="14588" width="0" style="116" hidden="1" customWidth="1"/>
    <col min="14589" max="14589" width="16.42578125" style="116" customWidth="1"/>
    <col min="14590" max="14590" width="14.7109375" style="116" customWidth="1"/>
    <col min="14591" max="14591" width="14.5703125" style="116" customWidth="1"/>
    <col min="14592" max="14840" width="9.140625" style="116"/>
    <col min="14841" max="14841" width="29.28515625" style="116" customWidth="1"/>
    <col min="14842" max="14842" width="82" style="116" customWidth="1"/>
    <col min="14843" max="14844" width="0" style="116" hidden="1" customWidth="1"/>
    <col min="14845" max="14845" width="16.42578125" style="116" customWidth="1"/>
    <col min="14846" max="14846" width="14.7109375" style="116" customWidth="1"/>
    <col min="14847" max="14847" width="14.5703125" style="116" customWidth="1"/>
    <col min="14848" max="15096" width="9.140625" style="116"/>
    <col min="15097" max="15097" width="29.28515625" style="116" customWidth="1"/>
    <col min="15098" max="15098" width="82" style="116" customWidth="1"/>
    <col min="15099" max="15100" width="0" style="116" hidden="1" customWidth="1"/>
    <col min="15101" max="15101" width="16.42578125" style="116" customWidth="1"/>
    <col min="15102" max="15102" width="14.7109375" style="116" customWidth="1"/>
    <col min="15103" max="15103" width="14.5703125" style="116" customWidth="1"/>
    <col min="15104" max="15352" width="9.140625" style="116"/>
    <col min="15353" max="15353" width="29.28515625" style="116" customWidth="1"/>
    <col min="15354" max="15354" width="82" style="116" customWidth="1"/>
    <col min="15355" max="15356" width="0" style="116" hidden="1" customWidth="1"/>
    <col min="15357" max="15357" width="16.42578125" style="116" customWidth="1"/>
    <col min="15358" max="15358" width="14.7109375" style="116" customWidth="1"/>
    <col min="15359" max="15359" width="14.5703125" style="116" customWidth="1"/>
    <col min="15360" max="15608" width="9.140625" style="116"/>
    <col min="15609" max="15609" width="29.28515625" style="116" customWidth="1"/>
    <col min="15610" max="15610" width="82" style="116" customWidth="1"/>
    <col min="15611" max="15612" width="0" style="116" hidden="1" customWidth="1"/>
    <col min="15613" max="15613" width="16.42578125" style="116" customWidth="1"/>
    <col min="15614" max="15614" width="14.7109375" style="116" customWidth="1"/>
    <col min="15615" max="15615" width="14.5703125" style="116" customWidth="1"/>
    <col min="15616" max="15864" width="9.140625" style="116"/>
    <col min="15865" max="15865" width="29.28515625" style="116" customWidth="1"/>
    <col min="15866" max="15866" width="82" style="116" customWidth="1"/>
    <col min="15867" max="15868" width="0" style="116" hidden="1" customWidth="1"/>
    <col min="15869" max="15869" width="16.42578125" style="116" customWidth="1"/>
    <col min="15870" max="15870" width="14.7109375" style="116" customWidth="1"/>
    <col min="15871" max="15871" width="14.5703125" style="116" customWidth="1"/>
    <col min="15872" max="16120" width="9.140625" style="116"/>
    <col min="16121" max="16121" width="29.28515625" style="116" customWidth="1"/>
    <col min="16122" max="16122" width="82" style="116" customWidth="1"/>
    <col min="16123" max="16124" width="0" style="116" hidden="1" customWidth="1"/>
    <col min="16125" max="16125" width="16.42578125" style="116" customWidth="1"/>
    <col min="16126" max="16126" width="14.7109375" style="116" customWidth="1"/>
    <col min="16127" max="16127" width="14.5703125" style="116" customWidth="1"/>
    <col min="16128" max="16384" width="9.140625" style="116"/>
  </cols>
  <sheetData>
    <row r="1" spans="1:5" ht="15.75" x14ac:dyDescent="0.2">
      <c r="C1" s="12" t="s">
        <v>750</v>
      </c>
    </row>
    <row r="2" spans="1:5" ht="15.75" x14ac:dyDescent="0.2">
      <c r="C2" s="13" t="s">
        <v>590</v>
      </c>
    </row>
    <row r="3" spans="1:5" ht="15.75" x14ac:dyDescent="0.2">
      <c r="C3" s="13" t="s">
        <v>744</v>
      </c>
    </row>
    <row r="4" spans="1:5" ht="15.75" x14ac:dyDescent="0.2">
      <c r="C4" s="13" t="s">
        <v>887</v>
      </c>
    </row>
    <row r="6" spans="1:5" ht="15.75" x14ac:dyDescent="0.2">
      <c r="A6" s="117"/>
      <c r="B6" s="12"/>
      <c r="C6" s="12" t="s">
        <v>750</v>
      </c>
    </row>
    <row r="7" spans="1:5" ht="15.75" x14ac:dyDescent="0.2">
      <c r="C7" s="13" t="s">
        <v>590</v>
      </c>
    </row>
    <row r="8" spans="1:5" ht="15.75" x14ac:dyDescent="0.2">
      <c r="C8" s="10" t="s">
        <v>721</v>
      </c>
    </row>
    <row r="9" spans="1:5" ht="15.75" x14ac:dyDescent="0.2">
      <c r="C9" s="10" t="s">
        <v>931</v>
      </c>
    </row>
    <row r="10" spans="1:5" ht="15.75" x14ac:dyDescent="0.2">
      <c r="B10" s="16"/>
    </row>
    <row r="11" spans="1:5" ht="15.75" x14ac:dyDescent="0.2">
      <c r="A11" s="282" t="s">
        <v>581</v>
      </c>
      <c r="B11" s="282"/>
      <c r="C11" s="282"/>
      <c r="D11" s="282"/>
      <c r="E11" s="282"/>
    </row>
    <row r="12" spans="1:5" ht="18.75" x14ac:dyDescent="0.2">
      <c r="A12" s="283"/>
      <c r="B12" s="283"/>
      <c r="C12" s="118"/>
      <c r="D12" s="118"/>
      <c r="E12" s="118"/>
    </row>
    <row r="13" spans="1:5" ht="18.75" x14ac:dyDescent="0.25">
      <c r="A13" s="119"/>
      <c r="B13" s="119"/>
      <c r="C13" s="120"/>
      <c r="D13" s="121"/>
      <c r="E13" s="15" t="s">
        <v>549</v>
      </c>
    </row>
    <row r="14" spans="1:5" ht="31.5" x14ac:dyDescent="0.2">
      <c r="A14" s="122" t="s">
        <v>582</v>
      </c>
      <c r="B14" s="123" t="s">
        <v>583</v>
      </c>
      <c r="C14" s="124" t="s">
        <v>577</v>
      </c>
      <c r="D14" s="124" t="s">
        <v>578</v>
      </c>
      <c r="E14" s="124" t="s">
        <v>579</v>
      </c>
    </row>
    <row r="15" spans="1:5" ht="15.75" x14ac:dyDescent="0.2">
      <c r="A15" s="123">
        <v>1</v>
      </c>
      <c r="B15" s="123">
        <v>2</v>
      </c>
      <c r="C15" s="123">
        <v>3</v>
      </c>
      <c r="D15" s="123">
        <v>4</v>
      </c>
      <c r="E15" s="123">
        <v>5</v>
      </c>
    </row>
    <row r="16" spans="1:5" ht="18.75" x14ac:dyDescent="0.2">
      <c r="A16" s="125"/>
      <c r="B16" s="126"/>
      <c r="C16" s="127"/>
      <c r="D16" s="127"/>
      <c r="E16" s="127"/>
    </row>
    <row r="17" spans="1:7" ht="31.5" x14ac:dyDescent="0.25">
      <c r="A17" s="128" t="s">
        <v>710</v>
      </c>
      <c r="B17" s="129" t="s">
        <v>713</v>
      </c>
      <c r="C17" s="130">
        <f>4394577.7+75598.2</f>
        <v>4470175.9000000004</v>
      </c>
      <c r="D17" s="130">
        <f>(3902180.1+22000)+100000</f>
        <v>4024180.1</v>
      </c>
      <c r="E17" s="130">
        <f>(3959231.8+22000)+100000</f>
        <v>4081231.8</v>
      </c>
      <c r="F17" s="131"/>
      <c r="G17" s="132"/>
    </row>
    <row r="18" spans="1:7" ht="18.75" x14ac:dyDescent="0.3">
      <c r="A18" s="128"/>
      <c r="B18" s="129"/>
      <c r="C18" s="130"/>
      <c r="D18" s="130"/>
      <c r="E18" s="130"/>
      <c r="F18" s="133"/>
      <c r="G18" s="133"/>
    </row>
    <row r="19" spans="1:7" ht="15.75" x14ac:dyDescent="0.25">
      <c r="A19" s="134"/>
      <c r="B19" s="135"/>
      <c r="C19" s="136"/>
      <c r="D19" s="137"/>
      <c r="E19" s="138"/>
    </row>
    <row r="20" spans="1:7" ht="31.5" x14ac:dyDescent="0.25">
      <c r="A20" s="139" t="s">
        <v>711</v>
      </c>
      <c r="B20" s="140" t="s">
        <v>712</v>
      </c>
      <c r="C20" s="141">
        <f>4752833.35</f>
        <v>4752833.3499999996</v>
      </c>
      <c r="D20" s="130">
        <f>(3902180.1+22000)+100000</f>
        <v>4024180.1</v>
      </c>
      <c r="E20" s="142">
        <f>(3959231.8+22000)+100000</f>
        <v>4081231.8</v>
      </c>
    </row>
    <row r="21" spans="1:7" ht="15.75" x14ac:dyDescent="0.25">
      <c r="A21" s="143"/>
      <c r="B21" s="144"/>
      <c r="C21" s="145"/>
      <c r="D21" s="146"/>
      <c r="E21" s="147"/>
    </row>
    <row r="22" spans="1:7" ht="12.75" customHeight="1" x14ac:dyDescent="0.2">
      <c r="A22" s="284"/>
      <c r="B22" s="286" t="s">
        <v>584</v>
      </c>
      <c r="C22" s="287">
        <f>C20-C17</f>
        <v>282657.44999999925</v>
      </c>
      <c r="D22" s="287">
        <f t="shared" ref="D22:E22" si="0">D17-D20</f>
        <v>0</v>
      </c>
      <c r="E22" s="287">
        <f t="shared" si="0"/>
        <v>0</v>
      </c>
    </row>
    <row r="23" spans="1:7" x14ac:dyDescent="0.2">
      <c r="A23" s="285"/>
      <c r="B23" s="286"/>
      <c r="C23" s="288"/>
      <c r="D23" s="288"/>
      <c r="E23" s="288"/>
    </row>
    <row r="25" spans="1:7" hidden="1" x14ac:dyDescent="0.2"/>
    <row r="26" spans="1:7" hidden="1" x14ac:dyDescent="0.2">
      <c r="B26" s="148" t="s">
        <v>585</v>
      </c>
      <c r="C26" s="116">
        <v>243741.3</v>
      </c>
    </row>
    <row r="27" spans="1:7" hidden="1" x14ac:dyDescent="0.2">
      <c r="B27" s="148" t="s">
        <v>586</v>
      </c>
      <c r="C27" s="149">
        <v>2044560.9</v>
      </c>
      <c r="D27" s="116" t="s">
        <v>594</v>
      </c>
      <c r="E27" s="149"/>
    </row>
    <row r="28" spans="1:7" hidden="1" x14ac:dyDescent="0.2">
      <c r="B28" s="148" t="s">
        <v>587</v>
      </c>
      <c r="C28" s="150">
        <v>2139474.2999999998</v>
      </c>
      <c r="D28" s="150"/>
      <c r="E28" s="150"/>
    </row>
    <row r="29" spans="1:7" hidden="1" x14ac:dyDescent="0.2">
      <c r="B29" s="148" t="s">
        <v>588</v>
      </c>
      <c r="C29" s="150">
        <f>C26+C27-C28</f>
        <v>148827.89999999991</v>
      </c>
      <c r="D29" s="150" t="s">
        <v>593</v>
      </c>
      <c r="E29" s="150"/>
    </row>
    <row r="30" spans="1:7" hidden="1" x14ac:dyDescent="0.2"/>
    <row r="31" spans="1:7" hidden="1" x14ac:dyDescent="0.2"/>
    <row r="32" spans="1:7" hidden="1" x14ac:dyDescent="0.2">
      <c r="C32" s="151">
        <f>C22+C33</f>
        <v>4677235.1499999994</v>
      </c>
      <c r="D32" s="152"/>
      <c r="E32" s="153"/>
    </row>
    <row r="33" spans="2:5" ht="15" hidden="1" x14ac:dyDescent="0.2">
      <c r="B33" s="154" t="s">
        <v>894</v>
      </c>
      <c r="C33" s="155">
        <v>4394577.7</v>
      </c>
      <c r="D33" s="155">
        <v>3924180.1</v>
      </c>
      <c r="E33" s="155">
        <v>3981231.8</v>
      </c>
    </row>
    <row r="34" spans="2:5" ht="15" hidden="1" x14ac:dyDescent="0.2">
      <c r="B34" s="154"/>
      <c r="C34" s="156"/>
      <c r="D34" s="157"/>
      <c r="E34" s="155"/>
    </row>
    <row r="35" spans="2:5" ht="15" hidden="1" x14ac:dyDescent="0.2">
      <c r="B35" s="154" t="s">
        <v>895</v>
      </c>
      <c r="C35" s="157">
        <v>4677235.1321099997</v>
      </c>
      <c r="D35" s="158">
        <v>3924180.1</v>
      </c>
      <c r="E35" s="155">
        <v>3981231.8</v>
      </c>
    </row>
    <row r="36" spans="2:5" ht="15" hidden="1" x14ac:dyDescent="0.2">
      <c r="B36" s="154"/>
      <c r="C36" s="155"/>
      <c r="D36" s="156"/>
      <c r="E36" s="156"/>
    </row>
    <row r="37" spans="2:5" ht="15" hidden="1" x14ac:dyDescent="0.2">
      <c r="B37" s="154" t="s">
        <v>896</v>
      </c>
      <c r="C37" s="155">
        <v>282657.43210999947</v>
      </c>
      <c r="D37" s="155">
        <v>0</v>
      </c>
      <c r="E37" s="155">
        <v>0</v>
      </c>
    </row>
    <row r="39" spans="2:5" x14ac:dyDescent="0.2">
      <c r="D39" s="150"/>
      <c r="E39" s="150"/>
    </row>
  </sheetData>
  <mergeCells count="7">
    <mergeCell ref="A11:E11"/>
    <mergeCell ref="A12:B12"/>
    <mergeCell ref="A22:A23"/>
    <mergeCell ref="B22:B23"/>
    <mergeCell ref="C22:C23"/>
    <mergeCell ref="D22:D23"/>
    <mergeCell ref="E22:E23"/>
  </mergeCells>
  <pageMargins left="0.39370078740157483" right="0.39370078740157483" top="0.98425196850393704" bottom="0.39370078740157483" header="0.31496062992125984" footer="0.31496062992125984"/>
  <pageSetup paperSize="9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79998168889431442"/>
    <pageSetUpPr fitToPage="1"/>
  </sheetPr>
  <dimension ref="A1:K64"/>
  <sheetViews>
    <sheetView tabSelected="1" topLeftCell="A25" zoomScaleNormal="100" zoomScaleSheetLayoutView="100" workbookViewId="0">
      <selection activeCell="D13" sqref="D13"/>
    </sheetView>
  </sheetViews>
  <sheetFormatPr defaultRowHeight="15.75" x14ac:dyDescent="0.2"/>
  <cols>
    <col min="1" max="1" width="118.42578125" style="6" customWidth="1"/>
    <col min="2" max="3" width="17.7109375" style="6" hidden="1" customWidth="1"/>
    <col min="4" max="4" width="17.7109375" style="6" customWidth="1"/>
    <col min="5" max="6" width="17.42578125" style="6" hidden="1" customWidth="1"/>
    <col min="7" max="7" width="17.42578125" style="6" customWidth="1"/>
    <col min="8" max="8" width="17.85546875" style="6" hidden="1" customWidth="1"/>
    <col min="9" max="9" width="15.140625" style="6" hidden="1" customWidth="1"/>
    <col min="10" max="10" width="17.140625" style="6" customWidth="1"/>
    <col min="11" max="11" width="10.28515625" style="6" customWidth="1"/>
    <col min="12" max="16384" width="9.140625" style="6"/>
  </cols>
  <sheetData>
    <row r="1" spans="1:10" x14ac:dyDescent="0.2">
      <c r="D1" s="4" t="s">
        <v>755</v>
      </c>
    </row>
    <row r="2" spans="1:10" x14ac:dyDescent="0.2">
      <c r="D2" s="5" t="s">
        <v>590</v>
      </c>
    </row>
    <row r="3" spans="1:10" x14ac:dyDescent="0.2">
      <c r="D3" s="6" t="s">
        <v>744</v>
      </c>
    </row>
    <row r="4" spans="1:10" x14ac:dyDescent="0.2">
      <c r="D4" s="5" t="s">
        <v>887</v>
      </c>
    </row>
    <row r="5" spans="1:10" x14ac:dyDescent="0.2">
      <c r="C5" s="4"/>
      <c r="D5" s="4"/>
      <c r="E5" s="159"/>
      <c r="F5" s="159"/>
      <c r="I5" s="159"/>
      <c r="J5" s="160"/>
    </row>
    <row r="6" spans="1:10" x14ac:dyDescent="0.2">
      <c r="A6" s="160"/>
      <c r="C6" s="5"/>
      <c r="D6" s="4" t="s">
        <v>755</v>
      </c>
      <c r="E6" s="159"/>
      <c r="F6" s="159"/>
    </row>
    <row r="7" spans="1:10" x14ac:dyDescent="0.2">
      <c r="A7" s="160"/>
      <c r="D7" s="5" t="s">
        <v>590</v>
      </c>
    </row>
    <row r="8" spans="1:10" x14ac:dyDescent="0.2">
      <c r="A8" s="160"/>
      <c r="D8" s="6" t="s">
        <v>721</v>
      </c>
    </row>
    <row r="9" spans="1:10" x14ac:dyDescent="0.2">
      <c r="A9" s="160"/>
      <c r="D9" s="6" t="s">
        <v>931</v>
      </c>
    </row>
    <row r="10" spans="1:10" x14ac:dyDescent="0.2">
      <c r="A10" s="160"/>
      <c r="D10" s="5"/>
    </row>
    <row r="11" spans="1:10" ht="31.5" customHeight="1" x14ac:dyDescent="0.2">
      <c r="A11" s="289" t="s">
        <v>756</v>
      </c>
      <c r="B11" s="289"/>
      <c r="C11" s="289"/>
      <c r="D11" s="289"/>
      <c r="E11" s="289"/>
      <c r="F11" s="289"/>
      <c r="G11" s="289"/>
      <c r="H11" s="289"/>
      <c r="I11" s="289"/>
      <c r="J11" s="289"/>
    </row>
    <row r="12" spans="1:10" ht="17.25" customHeight="1" x14ac:dyDescent="0.2">
      <c r="A12" s="161"/>
      <c r="B12" s="161"/>
      <c r="C12" s="161"/>
      <c r="E12" s="162"/>
      <c r="F12" s="162"/>
    </row>
    <row r="13" spans="1:10" x14ac:dyDescent="0.2">
      <c r="A13" s="163"/>
      <c r="B13" s="164"/>
      <c r="C13" s="164"/>
      <c r="D13" s="165"/>
      <c r="E13" s="166"/>
      <c r="F13" s="166"/>
      <c r="G13" s="166"/>
      <c r="J13" s="6" t="s">
        <v>757</v>
      </c>
    </row>
    <row r="14" spans="1:10" ht="35.25" customHeight="1" x14ac:dyDescent="0.2">
      <c r="A14" s="167" t="s">
        <v>758</v>
      </c>
      <c r="B14" s="9" t="s">
        <v>759</v>
      </c>
      <c r="C14" s="9" t="s">
        <v>606</v>
      </c>
      <c r="D14" s="9" t="s">
        <v>607</v>
      </c>
      <c r="E14" s="9" t="s">
        <v>760</v>
      </c>
      <c r="F14" s="9" t="s">
        <v>606</v>
      </c>
      <c r="G14" s="9" t="s">
        <v>609</v>
      </c>
      <c r="H14" s="9" t="s">
        <v>761</v>
      </c>
      <c r="I14" s="9" t="s">
        <v>606</v>
      </c>
      <c r="J14" s="9" t="s">
        <v>611</v>
      </c>
    </row>
    <row r="15" spans="1:10" x14ac:dyDescent="0.2">
      <c r="A15" s="167">
        <v>1</v>
      </c>
      <c r="B15" s="168">
        <v>2</v>
      </c>
      <c r="C15" s="168">
        <v>3</v>
      </c>
      <c r="D15" s="168">
        <v>2</v>
      </c>
      <c r="E15" s="168">
        <v>5</v>
      </c>
      <c r="F15" s="168">
        <v>6</v>
      </c>
      <c r="G15" s="168">
        <v>3</v>
      </c>
      <c r="H15" s="168">
        <v>8</v>
      </c>
      <c r="I15" s="168">
        <v>9</v>
      </c>
      <c r="J15" s="168">
        <v>4</v>
      </c>
    </row>
    <row r="16" spans="1:10" ht="20.25" customHeight="1" x14ac:dyDescent="0.25">
      <c r="A16" s="72" t="s">
        <v>762</v>
      </c>
      <c r="B16" s="169">
        <f>SUM(B17:B19)</f>
        <v>174557</v>
      </c>
      <c r="C16" s="169">
        <f t="shared" ref="C16:J16" si="0">SUM(C17:C19)</f>
        <v>0</v>
      </c>
      <c r="D16" s="169">
        <f>SUM(D17:D19)</f>
        <v>193006.19999999998</v>
      </c>
      <c r="E16" s="169">
        <f t="shared" si="0"/>
        <v>103824.1</v>
      </c>
      <c r="F16" s="169">
        <f t="shared" si="0"/>
        <v>0</v>
      </c>
      <c r="G16" s="169">
        <f t="shared" si="0"/>
        <v>103824.1</v>
      </c>
      <c r="H16" s="169">
        <f t="shared" si="0"/>
        <v>87735.2</v>
      </c>
      <c r="I16" s="169">
        <f t="shared" si="0"/>
        <v>0</v>
      </c>
      <c r="J16" s="169">
        <f t="shared" si="0"/>
        <v>87735.2</v>
      </c>
    </row>
    <row r="17" spans="1:10" ht="31.5" x14ac:dyDescent="0.25">
      <c r="A17" s="170" t="s">
        <v>763</v>
      </c>
      <c r="B17" s="3">
        <v>154670.29999999999</v>
      </c>
      <c r="C17" s="3"/>
      <c r="D17" s="3">
        <f>SUM(B17:C17)</f>
        <v>154670.29999999999</v>
      </c>
      <c r="E17" s="3">
        <v>103824.1</v>
      </c>
      <c r="F17" s="3"/>
      <c r="G17" s="3">
        <f>SUM(E17:F17)</f>
        <v>103824.1</v>
      </c>
      <c r="H17" s="3">
        <v>87735.2</v>
      </c>
      <c r="I17" s="3"/>
      <c r="J17" s="3">
        <f>SUM(H17:I17)</f>
        <v>87735.2</v>
      </c>
    </row>
    <row r="18" spans="1:10" ht="31.5" x14ac:dyDescent="0.25">
      <c r="A18" s="170" t="s">
        <v>764</v>
      </c>
      <c r="B18" s="3">
        <v>19526.2</v>
      </c>
      <c r="C18" s="3"/>
      <c r="D18" s="3">
        <f>SUM(B18:C18)+4705.8+6725+7018.4</f>
        <v>37975.4</v>
      </c>
      <c r="E18" s="3"/>
      <c r="F18" s="3"/>
      <c r="G18" s="3"/>
      <c r="H18" s="3"/>
      <c r="I18" s="3"/>
      <c r="J18" s="3"/>
    </row>
    <row r="19" spans="1:10" ht="31.5" x14ac:dyDescent="0.25">
      <c r="A19" s="171" t="s">
        <v>765</v>
      </c>
      <c r="B19" s="3">
        <v>360.5</v>
      </c>
      <c r="C19" s="3"/>
      <c r="D19" s="3">
        <f t="shared" ref="D19" si="1">SUM(B19:C19)</f>
        <v>360.5</v>
      </c>
      <c r="E19" s="3"/>
      <c r="F19" s="3"/>
      <c r="G19" s="3"/>
      <c r="H19" s="3"/>
      <c r="I19" s="3"/>
      <c r="J19" s="3"/>
    </row>
    <row r="20" spans="1:10" ht="23.25" customHeight="1" x14ac:dyDescent="0.25">
      <c r="A20" s="72" t="s">
        <v>766</v>
      </c>
      <c r="B20" s="172">
        <f>SUM(B21:B22)</f>
        <v>5098.5</v>
      </c>
      <c r="C20" s="172">
        <f t="shared" ref="C20:J20" si="2">SUM(C21:C22)</f>
        <v>0</v>
      </c>
      <c r="D20" s="172">
        <f t="shared" si="2"/>
        <v>5098.5</v>
      </c>
      <c r="E20" s="172">
        <f t="shared" si="2"/>
        <v>5558.8</v>
      </c>
      <c r="F20" s="172">
        <f t="shared" si="2"/>
        <v>0</v>
      </c>
      <c r="G20" s="172">
        <f t="shared" si="2"/>
        <v>5558.8</v>
      </c>
      <c r="H20" s="172">
        <f t="shared" si="2"/>
        <v>5540.2</v>
      </c>
      <c r="I20" s="172">
        <f t="shared" si="2"/>
        <v>0</v>
      </c>
      <c r="J20" s="172">
        <f t="shared" si="2"/>
        <v>5540.2</v>
      </c>
    </row>
    <row r="21" spans="1:10" ht="31.5" x14ac:dyDescent="0.25">
      <c r="A21" s="173" t="s">
        <v>503</v>
      </c>
      <c r="B21" s="7">
        <v>16.5</v>
      </c>
      <c r="C21" s="3">
        <v>0</v>
      </c>
      <c r="D21" s="3">
        <f t="shared" ref="D21:D22" si="3">SUM(B21:C21)</f>
        <v>16.5</v>
      </c>
      <c r="E21" s="7">
        <v>320.5</v>
      </c>
      <c r="F21" s="3">
        <v>0</v>
      </c>
      <c r="G21" s="3">
        <f t="shared" ref="G21:G22" si="4">SUM(E21:F21)</f>
        <v>320.5</v>
      </c>
      <c r="H21" s="7">
        <v>301.89999999999998</v>
      </c>
      <c r="I21" s="3">
        <v>0</v>
      </c>
      <c r="J21" s="3">
        <f t="shared" ref="J21:J22" si="5">SUM(H21:I21)</f>
        <v>301.89999999999998</v>
      </c>
    </row>
    <row r="22" spans="1:10" ht="21.75" customHeight="1" x14ac:dyDescent="0.25">
      <c r="A22" s="173" t="s">
        <v>507</v>
      </c>
      <c r="B22" s="7">
        <v>5082</v>
      </c>
      <c r="C22" s="3"/>
      <c r="D22" s="3">
        <f t="shared" si="3"/>
        <v>5082</v>
      </c>
      <c r="E22" s="7">
        <v>5238.3</v>
      </c>
      <c r="F22" s="3"/>
      <c r="G22" s="3">
        <f t="shared" si="4"/>
        <v>5238.3</v>
      </c>
      <c r="H22" s="7">
        <v>5238.3</v>
      </c>
      <c r="I22" s="3"/>
      <c r="J22" s="3">
        <f t="shared" si="5"/>
        <v>5238.3</v>
      </c>
    </row>
    <row r="23" spans="1:10" ht="22.5" customHeight="1" x14ac:dyDescent="0.25">
      <c r="A23" s="72" t="s">
        <v>767</v>
      </c>
      <c r="B23" s="174">
        <f>SUM(B24:B39)</f>
        <v>1455499.5000000005</v>
      </c>
      <c r="C23" s="174">
        <f t="shared" ref="C23:J23" si="6">SUM(C24:C39)</f>
        <v>0</v>
      </c>
      <c r="D23" s="174">
        <f t="shared" si="6"/>
        <v>1455499.5000000005</v>
      </c>
      <c r="E23" s="174">
        <f t="shared" si="6"/>
        <v>1480060.2000000004</v>
      </c>
      <c r="F23" s="174">
        <f t="shared" si="6"/>
        <v>0</v>
      </c>
      <c r="G23" s="174">
        <f t="shared" si="6"/>
        <v>1480060.2000000004</v>
      </c>
      <c r="H23" s="174">
        <f t="shared" si="6"/>
        <v>1520098.4000000004</v>
      </c>
      <c r="I23" s="174">
        <f t="shared" si="6"/>
        <v>0</v>
      </c>
      <c r="J23" s="174">
        <f t="shared" si="6"/>
        <v>1520098.4000000004</v>
      </c>
    </row>
    <row r="24" spans="1:10" x14ac:dyDescent="0.25">
      <c r="A24" s="173" t="s">
        <v>528</v>
      </c>
      <c r="B24" s="7">
        <v>1408551.5</v>
      </c>
      <c r="C24" s="3"/>
      <c r="D24" s="3">
        <f t="shared" ref="D24:D39" si="7">SUM(B24:C24)</f>
        <v>1408551.5</v>
      </c>
      <c r="E24" s="7">
        <v>1414183.9</v>
      </c>
      <c r="F24" s="3"/>
      <c r="G24" s="3">
        <f t="shared" ref="G24:G39" si="8">SUM(E24:F24)</f>
        <v>1414183.9</v>
      </c>
      <c r="H24" s="7">
        <v>1401983.8</v>
      </c>
      <c r="I24" s="3"/>
      <c r="J24" s="3">
        <f t="shared" ref="J24:J39" si="9">SUM(H24:I24)</f>
        <v>1401983.8</v>
      </c>
    </row>
    <row r="25" spans="1:10" ht="21.75" customHeight="1" x14ac:dyDescent="0.25">
      <c r="A25" s="173" t="s">
        <v>495</v>
      </c>
      <c r="B25" s="7">
        <v>8263.2999999999993</v>
      </c>
      <c r="C25" s="3"/>
      <c r="D25" s="3">
        <f t="shared" si="7"/>
        <v>8263.2999999999993</v>
      </c>
      <c r="E25" s="7">
        <v>8505.7999999999993</v>
      </c>
      <c r="F25" s="3"/>
      <c r="G25" s="3">
        <f t="shared" si="8"/>
        <v>8505.7999999999993</v>
      </c>
      <c r="H25" s="7">
        <v>8505.7999999999993</v>
      </c>
      <c r="I25" s="3"/>
      <c r="J25" s="3">
        <f t="shared" si="9"/>
        <v>8505.7999999999993</v>
      </c>
    </row>
    <row r="26" spans="1:10" ht="31.5" x14ac:dyDescent="0.25">
      <c r="A26" s="170" t="s">
        <v>521</v>
      </c>
      <c r="B26" s="7">
        <v>448.5</v>
      </c>
      <c r="C26" s="3"/>
      <c r="D26" s="3">
        <f t="shared" si="7"/>
        <v>448.5</v>
      </c>
      <c r="E26" s="7">
        <v>469.3</v>
      </c>
      <c r="F26" s="3"/>
      <c r="G26" s="3">
        <f t="shared" si="8"/>
        <v>469.3</v>
      </c>
      <c r="H26" s="7">
        <v>549.70000000000005</v>
      </c>
      <c r="I26" s="3"/>
      <c r="J26" s="3">
        <f t="shared" si="9"/>
        <v>549.70000000000005</v>
      </c>
    </row>
    <row r="27" spans="1:10" ht="47.25" hidden="1" x14ac:dyDescent="0.25">
      <c r="A27" s="175" t="s">
        <v>768</v>
      </c>
      <c r="B27" s="176"/>
      <c r="C27" s="3"/>
      <c r="D27" s="3"/>
      <c r="E27" s="7">
        <v>18577.7</v>
      </c>
      <c r="F27" s="3"/>
      <c r="G27" s="3">
        <f t="shared" si="8"/>
        <v>18577.7</v>
      </c>
      <c r="H27" s="7">
        <v>70595.199999999997</v>
      </c>
      <c r="I27" s="3"/>
      <c r="J27" s="3">
        <f t="shared" si="9"/>
        <v>70595.199999999997</v>
      </c>
    </row>
    <row r="28" spans="1:10" ht="37.5" customHeight="1" x14ac:dyDescent="0.25">
      <c r="A28" s="173" t="s">
        <v>487</v>
      </c>
      <c r="B28" s="7">
        <v>272.7</v>
      </c>
      <c r="C28" s="3"/>
      <c r="D28" s="3">
        <f t="shared" si="7"/>
        <v>272.7</v>
      </c>
      <c r="E28" s="7">
        <v>280.8</v>
      </c>
      <c r="F28" s="3"/>
      <c r="G28" s="3">
        <f t="shared" si="8"/>
        <v>280.8</v>
      </c>
      <c r="H28" s="7">
        <v>421.2</v>
      </c>
      <c r="I28" s="3"/>
      <c r="J28" s="3">
        <f t="shared" si="9"/>
        <v>421.2</v>
      </c>
    </row>
    <row r="29" spans="1:10" ht="20.25" customHeight="1" x14ac:dyDescent="0.25">
      <c r="A29" s="175" t="s">
        <v>539</v>
      </c>
      <c r="B29" s="7">
        <v>26692.6</v>
      </c>
      <c r="C29" s="3"/>
      <c r="D29" s="3">
        <f t="shared" si="7"/>
        <v>26692.6</v>
      </c>
      <c r="E29" s="7">
        <v>26692.6</v>
      </c>
      <c r="F29" s="3"/>
      <c r="G29" s="3">
        <f t="shared" si="8"/>
        <v>26692.6</v>
      </c>
      <c r="H29" s="7">
        <v>26692.6</v>
      </c>
      <c r="I29" s="3"/>
      <c r="J29" s="3">
        <f t="shared" si="9"/>
        <v>26692.6</v>
      </c>
    </row>
    <row r="30" spans="1:10" ht="47.25" x14ac:dyDescent="0.25">
      <c r="A30" s="173" t="s">
        <v>541</v>
      </c>
      <c r="B30" s="7">
        <v>5529.6</v>
      </c>
      <c r="C30" s="3"/>
      <c r="D30" s="3">
        <f t="shared" si="7"/>
        <v>5529.6</v>
      </c>
      <c r="E30" s="7">
        <v>5529.6</v>
      </c>
      <c r="F30" s="3"/>
      <c r="G30" s="3">
        <f t="shared" si="8"/>
        <v>5529.6</v>
      </c>
      <c r="H30" s="7">
        <v>5529.6</v>
      </c>
      <c r="I30" s="3"/>
      <c r="J30" s="3">
        <f t="shared" si="9"/>
        <v>5529.6</v>
      </c>
    </row>
    <row r="31" spans="1:10" ht="31.5" x14ac:dyDescent="0.25">
      <c r="A31" s="173" t="s">
        <v>497</v>
      </c>
      <c r="B31" s="3">
        <v>0.8</v>
      </c>
      <c r="C31" s="3"/>
      <c r="D31" s="3">
        <f t="shared" si="7"/>
        <v>0.8</v>
      </c>
      <c r="E31" s="3">
        <v>0.8</v>
      </c>
      <c r="F31" s="3"/>
      <c r="G31" s="3">
        <f t="shared" si="8"/>
        <v>0.8</v>
      </c>
      <c r="H31" s="3">
        <v>0.8</v>
      </c>
      <c r="I31" s="3"/>
      <c r="J31" s="3">
        <f t="shared" si="9"/>
        <v>0.8</v>
      </c>
    </row>
    <row r="32" spans="1:10" ht="31.5" x14ac:dyDescent="0.25">
      <c r="A32" s="173" t="s">
        <v>769</v>
      </c>
      <c r="B32" s="7">
        <v>1218.5</v>
      </c>
      <c r="C32" s="3"/>
      <c r="D32" s="3">
        <f t="shared" si="7"/>
        <v>1218.5</v>
      </c>
      <c r="E32" s="7">
        <v>1252.2</v>
      </c>
      <c r="F32" s="3"/>
      <c r="G32" s="3">
        <f t="shared" si="8"/>
        <v>1252.2</v>
      </c>
      <c r="H32" s="7">
        <v>1252.2</v>
      </c>
      <c r="I32" s="3"/>
      <c r="J32" s="3">
        <f t="shared" si="9"/>
        <v>1252.2</v>
      </c>
    </row>
    <row r="33" spans="1:10" ht="21" customHeight="1" x14ac:dyDescent="0.25">
      <c r="A33" s="173" t="s">
        <v>491</v>
      </c>
      <c r="B33" s="7">
        <v>176.6</v>
      </c>
      <c r="C33" s="3"/>
      <c r="D33" s="3">
        <f t="shared" si="7"/>
        <v>176.6</v>
      </c>
      <c r="E33" s="7">
        <v>176.6</v>
      </c>
      <c r="F33" s="3"/>
      <c r="G33" s="3">
        <f t="shared" si="8"/>
        <v>176.6</v>
      </c>
      <c r="H33" s="7">
        <v>176.6</v>
      </c>
      <c r="I33" s="3"/>
      <c r="J33" s="3">
        <f t="shared" si="9"/>
        <v>176.6</v>
      </c>
    </row>
    <row r="34" spans="1:10" ht="19.5" customHeight="1" x14ac:dyDescent="0.25">
      <c r="A34" s="173" t="s">
        <v>493</v>
      </c>
      <c r="B34" s="7">
        <v>544.70000000000005</v>
      </c>
      <c r="C34" s="3"/>
      <c r="D34" s="3">
        <f t="shared" si="7"/>
        <v>544.70000000000005</v>
      </c>
      <c r="E34" s="7">
        <v>560.9</v>
      </c>
      <c r="F34" s="3"/>
      <c r="G34" s="3">
        <f t="shared" si="8"/>
        <v>560.9</v>
      </c>
      <c r="H34" s="7">
        <v>560.9</v>
      </c>
      <c r="I34" s="3"/>
      <c r="J34" s="3">
        <f t="shared" si="9"/>
        <v>560.9</v>
      </c>
    </row>
    <row r="35" spans="1:10" ht="31.5" x14ac:dyDescent="0.25">
      <c r="A35" s="173" t="s">
        <v>544</v>
      </c>
      <c r="B35" s="7">
        <v>151</v>
      </c>
      <c r="C35" s="3"/>
      <c r="D35" s="3">
        <f t="shared" si="7"/>
        <v>151</v>
      </c>
      <c r="E35" s="7">
        <v>155.5</v>
      </c>
      <c r="F35" s="3"/>
      <c r="G35" s="3">
        <f t="shared" si="8"/>
        <v>155.5</v>
      </c>
      <c r="H35" s="7">
        <v>155.5</v>
      </c>
      <c r="I35" s="3"/>
      <c r="J35" s="3">
        <f t="shared" si="9"/>
        <v>155.5</v>
      </c>
    </row>
    <row r="36" spans="1:10" ht="17.25" customHeight="1" x14ac:dyDescent="0.25">
      <c r="A36" s="173" t="s">
        <v>512</v>
      </c>
      <c r="B36" s="7">
        <v>2822</v>
      </c>
      <c r="C36" s="3"/>
      <c r="D36" s="3">
        <f t="shared" si="7"/>
        <v>2822</v>
      </c>
      <c r="E36" s="7">
        <v>2822</v>
      </c>
      <c r="F36" s="3"/>
      <c r="G36" s="3">
        <f t="shared" si="8"/>
        <v>2822</v>
      </c>
      <c r="H36" s="7">
        <v>2822</v>
      </c>
      <c r="I36" s="3"/>
      <c r="J36" s="3">
        <f t="shared" si="9"/>
        <v>2822</v>
      </c>
    </row>
    <row r="37" spans="1:10" ht="31.5" x14ac:dyDescent="0.25">
      <c r="A37" s="173" t="s">
        <v>510</v>
      </c>
      <c r="B37" s="7">
        <v>127.8</v>
      </c>
      <c r="C37" s="3"/>
      <c r="D37" s="3">
        <f t="shared" si="7"/>
        <v>127.8</v>
      </c>
      <c r="E37" s="7">
        <v>131.6</v>
      </c>
      <c r="F37" s="3"/>
      <c r="G37" s="3">
        <f t="shared" si="8"/>
        <v>131.6</v>
      </c>
      <c r="H37" s="7">
        <v>131.6</v>
      </c>
      <c r="I37" s="3"/>
      <c r="J37" s="3">
        <f t="shared" si="9"/>
        <v>131.6</v>
      </c>
    </row>
    <row r="38" spans="1:10" ht="31.5" x14ac:dyDescent="0.25">
      <c r="A38" s="71" t="s">
        <v>499</v>
      </c>
      <c r="B38" s="7">
        <v>674.1</v>
      </c>
      <c r="C38" s="3"/>
      <c r="D38" s="3">
        <f t="shared" si="7"/>
        <v>674.1</v>
      </c>
      <c r="E38" s="7">
        <v>694.3</v>
      </c>
      <c r="F38" s="3"/>
      <c r="G38" s="3">
        <f t="shared" si="8"/>
        <v>694.3</v>
      </c>
      <c r="H38" s="7">
        <v>694.3</v>
      </c>
      <c r="I38" s="3"/>
      <c r="J38" s="3">
        <f t="shared" si="9"/>
        <v>694.3</v>
      </c>
    </row>
    <row r="39" spans="1:10" ht="31.5" x14ac:dyDescent="0.25">
      <c r="A39" s="175" t="s">
        <v>489</v>
      </c>
      <c r="B39" s="7">
        <v>25.8</v>
      </c>
      <c r="C39" s="3"/>
      <c r="D39" s="3">
        <f t="shared" si="7"/>
        <v>25.8</v>
      </c>
      <c r="E39" s="7">
        <v>26.6</v>
      </c>
      <c r="F39" s="3"/>
      <c r="G39" s="3">
        <f t="shared" si="8"/>
        <v>26.6</v>
      </c>
      <c r="H39" s="7">
        <v>26.6</v>
      </c>
      <c r="I39" s="3"/>
      <c r="J39" s="3">
        <f t="shared" si="9"/>
        <v>26.6</v>
      </c>
    </row>
    <row r="40" spans="1:10" ht="22.5" customHeight="1" x14ac:dyDescent="0.25">
      <c r="A40" s="72" t="s">
        <v>770</v>
      </c>
      <c r="B40" s="169">
        <f>SUM(B41:B59)</f>
        <v>663800.4</v>
      </c>
      <c r="C40" s="169">
        <f>SUM(C41:C59)</f>
        <v>0</v>
      </c>
      <c r="D40" s="169">
        <f t="shared" ref="D40" si="10">SUM(D41:D59)</f>
        <v>663800.4</v>
      </c>
      <c r="E40" s="169">
        <f>SUM(E41:E59)</f>
        <v>355167.03199999995</v>
      </c>
      <c r="F40" s="169">
        <f t="shared" ref="F40:G40" si="11">SUM(F41:F59)</f>
        <v>0</v>
      </c>
      <c r="G40" s="169">
        <f t="shared" si="11"/>
        <v>355167.03199999995</v>
      </c>
      <c r="H40" s="169">
        <f>SUM(H41:H59)</f>
        <v>324885</v>
      </c>
      <c r="I40" s="169">
        <f t="shared" ref="I40:J40" si="12">SUM(I41:I59)</f>
        <v>0</v>
      </c>
      <c r="J40" s="169">
        <f t="shared" si="12"/>
        <v>324885</v>
      </c>
    </row>
    <row r="41" spans="1:10" ht="31.5" x14ac:dyDescent="0.25">
      <c r="A41" s="173" t="s">
        <v>530</v>
      </c>
      <c r="B41" s="3">
        <v>51746.7</v>
      </c>
      <c r="C41" s="3"/>
      <c r="D41" s="3">
        <f t="shared" ref="D41:D59" si="13">SUM(B41:C41)</f>
        <v>51746.7</v>
      </c>
      <c r="E41" s="3">
        <v>51746.7</v>
      </c>
      <c r="F41" s="3"/>
      <c r="G41" s="3">
        <f t="shared" ref="G41:G58" si="14">SUM(E41:F41)</f>
        <v>51746.7</v>
      </c>
      <c r="H41" s="3">
        <v>51746.7</v>
      </c>
      <c r="I41" s="3"/>
      <c r="J41" s="3">
        <f t="shared" ref="J41:J58" si="15">SUM(H41:I41)</f>
        <v>51746.7</v>
      </c>
    </row>
    <row r="42" spans="1:10" ht="31.5" x14ac:dyDescent="0.25">
      <c r="A42" s="173" t="s">
        <v>532</v>
      </c>
      <c r="B42" s="7">
        <v>97015.8</v>
      </c>
      <c r="C42" s="3"/>
      <c r="D42" s="3">
        <f t="shared" si="13"/>
        <v>97015.8</v>
      </c>
      <c r="E42" s="7">
        <v>97369.1</v>
      </c>
      <c r="F42" s="3"/>
      <c r="G42" s="3">
        <f t="shared" si="14"/>
        <v>97369.1</v>
      </c>
      <c r="H42" s="7">
        <v>95100.5</v>
      </c>
      <c r="I42" s="3"/>
      <c r="J42" s="3">
        <f t="shared" si="15"/>
        <v>95100.5</v>
      </c>
    </row>
    <row r="43" spans="1:10" ht="80.25" customHeight="1" x14ac:dyDescent="0.25">
      <c r="A43" s="173" t="s">
        <v>771</v>
      </c>
      <c r="B43" s="7">
        <v>7208.7</v>
      </c>
      <c r="C43" s="3"/>
      <c r="D43" s="3">
        <f t="shared" si="13"/>
        <v>7208.7</v>
      </c>
      <c r="E43" s="7">
        <v>6952.8</v>
      </c>
      <c r="F43" s="3"/>
      <c r="G43" s="3">
        <f t="shared" si="14"/>
        <v>6952.8</v>
      </c>
      <c r="H43" s="7">
        <v>6824.7</v>
      </c>
      <c r="I43" s="3"/>
      <c r="J43" s="3">
        <f t="shared" si="15"/>
        <v>6824.7</v>
      </c>
    </row>
    <row r="44" spans="1:10" x14ac:dyDescent="0.25">
      <c r="A44" s="173" t="s">
        <v>526</v>
      </c>
      <c r="B44" s="3">
        <v>1050</v>
      </c>
      <c r="C44" s="3"/>
      <c r="D44" s="3">
        <f t="shared" si="13"/>
        <v>1050</v>
      </c>
      <c r="E44" s="3"/>
      <c r="F44" s="3"/>
      <c r="G44" s="3"/>
      <c r="H44" s="3"/>
      <c r="I44" s="3"/>
      <c r="J44" s="3"/>
    </row>
    <row r="45" spans="1:10" ht="31.5" x14ac:dyDescent="0.25">
      <c r="A45" s="175" t="s">
        <v>772</v>
      </c>
      <c r="B45" s="7">
        <v>1618.3</v>
      </c>
      <c r="C45" s="3"/>
      <c r="D45" s="3">
        <f t="shared" si="13"/>
        <v>1618.3</v>
      </c>
      <c r="E45" s="7">
        <v>1956.6</v>
      </c>
      <c r="F45" s="3"/>
      <c r="G45" s="3">
        <f t="shared" si="14"/>
        <v>1956.6</v>
      </c>
      <c r="H45" s="7">
        <v>1956.6</v>
      </c>
      <c r="I45" s="3"/>
      <c r="J45" s="3">
        <f t="shared" si="15"/>
        <v>1956.6</v>
      </c>
    </row>
    <row r="46" spans="1:10" ht="31.5" x14ac:dyDescent="0.25">
      <c r="A46" s="173" t="s">
        <v>773</v>
      </c>
      <c r="B46" s="7">
        <v>30000</v>
      </c>
      <c r="C46" s="3"/>
      <c r="D46" s="3">
        <f t="shared" si="13"/>
        <v>30000</v>
      </c>
      <c r="E46" s="7">
        <v>30000</v>
      </c>
      <c r="F46" s="3"/>
      <c r="G46" s="3">
        <f t="shared" si="14"/>
        <v>30000</v>
      </c>
      <c r="H46" s="7">
        <v>30000</v>
      </c>
      <c r="I46" s="3"/>
      <c r="J46" s="3">
        <f t="shared" si="15"/>
        <v>30000</v>
      </c>
    </row>
    <row r="47" spans="1:10" x14ac:dyDescent="0.25">
      <c r="A47" s="173" t="s">
        <v>774</v>
      </c>
      <c r="B47" s="7">
        <v>352.8</v>
      </c>
      <c r="C47" s="3"/>
      <c r="D47" s="3">
        <f t="shared" si="13"/>
        <v>352.8</v>
      </c>
      <c r="E47" s="7">
        <v>352.8</v>
      </c>
      <c r="F47" s="3"/>
      <c r="G47" s="3">
        <f t="shared" si="14"/>
        <v>352.8</v>
      </c>
      <c r="H47" s="7">
        <v>352.8</v>
      </c>
      <c r="I47" s="3"/>
      <c r="J47" s="3">
        <f t="shared" si="15"/>
        <v>352.8</v>
      </c>
    </row>
    <row r="48" spans="1:10" ht="31.5" x14ac:dyDescent="0.25">
      <c r="A48" s="173" t="s">
        <v>775</v>
      </c>
      <c r="B48" s="7">
        <v>282.60000000000002</v>
      </c>
      <c r="C48" s="3">
        <v>0</v>
      </c>
      <c r="D48" s="3">
        <f t="shared" si="13"/>
        <v>282.60000000000002</v>
      </c>
      <c r="E48" s="7">
        <v>8920.4</v>
      </c>
      <c r="F48" s="3">
        <v>0</v>
      </c>
      <c r="G48" s="3">
        <f t="shared" si="14"/>
        <v>8920.4</v>
      </c>
      <c r="H48" s="7">
        <v>11187.6</v>
      </c>
      <c r="I48" s="3">
        <v>0</v>
      </c>
      <c r="J48" s="3">
        <f t="shared" si="15"/>
        <v>11187.6</v>
      </c>
    </row>
    <row r="49" spans="1:11" ht="33" customHeight="1" x14ac:dyDescent="0.25">
      <c r="A49" s="177" t="s">
        <v>776</v>
      </c>
      <c r="B49" s="3">
        <v>106680.6</v>
      </c>
      <c r="C49" s="3"/>
      <c r="D49" s="3">
        <f t="shared" si="13"/>
        <v>106680.6</v>
      </c>
      <c r="E49" s="3"/>
      <c r="F49" s="3"/>
      <c r="G49" s="3"/>
      <c r="H49" s="3"/>
      <c r="I49" s="3"/>
      <c r="J49" s="3"/>
    </row>
    <row r="50" spans="1:11" ht="31.5" x14ac:dyDescent="0.25">
      <c r="A50" s="178" t="s">
        <v>777</v>
      </c>
      <c r="B50" s="3">
        <v>43950</v>
      </c>
      <c r="C50" s="3"/>
      <c r="D50" s="3">
        <f t="shared" si="13"/>
        <v>43950</v>
      </c>
      <c r="E50" s="3"/>
      <c r="F50" s="3"/>
      <c r="G50" s="3"/>
      <c r="H50" s="3"/>
      <c r="I50" s="3"/>
      <c r="J50" s="3"/>
    </row>
    <row r="51" spans="1:11" ht="31.5" x14ac:dyDescent="0.25">
      <c r="A51" s="179" t="s">
        <v>778</v>
      </c>
      <c r="B51" s="7">
        <v>11113.5</v>
      </c>
      <c r="C51" s="3"/>
      <c r="D51" s="3">
        <f t="shared" si="13"/>
        <v>11113.5</v>
      </c>
      <c r="E51" s="7">
        <v>11113.5</v>
      </c>
      <c r="F51" s="3"/>
      <c r="G51" s="3">
        <f t="shared" si="14"/>
        <v>11113.5</v>
      </c>
      <c r="H51" s="7">
        <v>11113.5</v>
      </c>
      <c r="I51" s="3"/>
      <c r="J51" s="3">
        <f t="shared" si="15"/>
        <v>11113.5</v>
      </c>
    </row>
    <row r="52" spans="1:11" ht="24" hidden="1" customHeight="1" x14ac:dyDescent="0.25">
      <c r="A52" s="180" t="s">
        <v>779</v>
      </c>
      <c r="B52" s="7"/>
      <c r="C52" s="3">
        <v>0</v>
      </c>
      <c r="D52" s="3">
        <f t="shared" si="13"/>
        <v>0</v>
      </c>
      <c r="E52" s="7"/>
      <c r="F52" s="3">
        <v>0</v>
      </c>
      <c r="G52" s="3">
        <f t="shared" si="14"/>
        <v>0</v>
      </c>
      <c r="H52" s="7"/>
      <c r="I52" s="3">
        <v>0</v>
      </c>
      <c r="J52" s="3">
        <f t="shared" si="15"/>
        <v>0</v>
      </c>
      <c r="K52" s="181"/>
    </row>
    <row r="53" spans="1:11" ht="31.5" x14ac:dyDescent="0.25">
      <c r="A53" s="173" t="s">
        <v>780</v>
      </c>
      <c r="B53" s="7">
        <v>66442.2</v>
      </c>
      <c r="C53" s="3"/>
      <c r="D53" s="3">
        <f t="shared" si="13"/>
        <v>66442.2</v>
      </c>
      <c r="E53" s="7">
        <v>66602.600000000006</v>
      </c>
      <c r="F53" s="3"/>
      <c r="G53" s="3">
        <f t="shared" si="14"/>
        <v>66602.600000000006</v>
      </c>
      <c r="H53" s="7">
        <v>66602.600000000006</v>
      </c>
      <c r="I53" s="3"/>
      <c r="J53" s="3">
        <f t="shared" si="15"/>
        <v>66602.600000000006</v>
      </c>
    </row>
    <row r="54" spans="1:11" ht="63" x14ac:dyDescent="0.25">
      <c r="A54" s="173" t="s">
        <v>524</v>
      </c>
      <c r="B54" s="182">
        <v>16684.311000000002</v>
      </c>
      <c r="C54" s="3"/>
      <c r="D54" s="3">
        <f t="shared" si="13"/>
        <v>16684.311000000002</v>
      </c>
      <c r="E54" s="182">
        <v>16684.311000000002</v>
      </c>
      <c r="F54" s="3"/>
      <c r="G54" s="3">
        <f t="shared" si="14"/>
        <v>16684.311000000002</v>
      </c>
      <c r="H54" s="3"/>
      <c r="I54" s="3"/>
      <c r="J54" s="3"/>
    </row>
    <row r="55" spans="1:11" ht="33" customHeight="1" x14ac:dyDescent="0.25">
      <c r="A55" s="173" t="s">
        <v>781</v>
      </c>
      <c r="B55" s="182">
        <v>4510.3999999999996</v>
      </c>
      <c r="C55" s="3"/>
      <c r="D55" s="3">
        <f t="shared" si="13"/>
        <v>4510.3999999999996</v>
      </c>
      <c r="E55" s="182">
        <v>4296.3</v>
      </c>
      <c r="F55" s="3"/>
      <c r="G55" s="3">
        <f t="shared" si="14"/>
        <v>4296.3</v>
      </c>
      <c r="H55" s="3"/>
      <c r="I55" s="3"/>
      <c r="J55" s="3"/>
    </row>
    <row r="56" spans="1:11" ht="20.25" customHeight="1" x14ac:dyDescent="0.25">
      <c r="A56" s="183" t="s">
        <v>782</v>
      </c>
      <c r="B56" s="182">
        <f>13594.889-4510.4</f>
        <v>9084.4889999999996</v>
      </c>
      <c r="C56" s="3"/>
      <c r="D56" s="3">
        <f t="shared" si="13"/>
        <v>9084.4889999999996</v>
      </c>
      <c r="E56" s="182">
        <f>13468.221-4296.3</f>
        <v>9171.9209999999985</v>
      </c>
      <c r="F56" s="3"/>
      <c r="G56" s="3">
        <f t="shared" si="14"/>
        <v>9171.9209999999985</v>
      </c>
      <c r="H56" s="3"/>
      <c r="I56" s="3"/>
      <c r="J56" s="3"/>
    </row>
    <row r="57" spans="1:11" ht="31.5" x14ac:dyDescent="0.25">
      <c r="A57" s="173" t="s">
        <v>783</v>
      </c>
      <c r="B57" s="3">
        <v>145000</v>
      </c>
      <c r="C57" s="3"/>
      <c r="D57" s="3">
        <f t="shared" si="13"/>
        <v>145000</v>
      </c>
      <c r="E57" s="3"/>
      <c r="F57" s="3"/>
      <c r="G57" s="3"/>
      <c r="H57" s="3"/>
      <c r="I57" s="3"/>
      <c r="J57" s="3"/>
    </row>
    <row r="58" spans="1:11" ht="31.5" x14ac:dyDescent="0.25">
      <c r="A58" s="173" t="s">
        <v>784</v>
      </c>
      <c r="B58" s="3">
        <v>50000</v>
      </c>
      <c r="C58" s="3"/>
      <c r="D58" s="3">
        <f t="shared" si="13"/>
        <v>50000</v>
      </c>
      <c r="E58" s="3">
        <v>50000</v>
      </c>
      <c r="F58" s="3"/>
      <c r="G58" s="3">
        <f t="shared" si="14"/>
        <v>50000</v>
      </c>
      <c r="H58" s="3">
        <v>50000</v>
      </c>
      <c r="I58" s="3"/>
      <c r="J58" s="3">
        <f t="shared" si="15"/>
        <v>50000</v>
      </c>
    </row>
    <row r="59" spans="1:11" ht="18.75" customHeight="1" x14ac:dyDescent="0.25">
      <c r="A59" s="173" t="s">
        <v>785</v>
      </c>
      <c r="B59" s="3">
        <v>21060</v>
      </c>
      <c r="C59" s="3"/>
      <c r="D59" s="3">
        <f t="shared" si="13"/>
        <v>21060</v>
      </c>
      <c r="E59" s="3"/>
      <c r="F59" s="3"/>
      <c r="G59" s="3"/>
      <c r="H59" s="3"/>
      <c r="I59" s="3"/>
      <c r="J59" s="3"/>
    </row>
    <row r="60" spans="1:11" ht="18.75" hidden="1" customHeight="1" x14ac:dyDescent="0.25">
      <c r="A60" s="173"/>
      <c r="B60" s="3"/>
      <c r="C60" s="3"/>
      <c r="D60" s="3"/>
      <c r="E60" s="3"/>
      <c r="F60" s="3"/>
      <c r="G60" s="3"/>
      <c r="H60" s="3"/>
      <c r="I60" s="3"/>
      <c r="J60" s="3"/>
    </row>
    <row r="61" spans="1:11" ht="27.75" customHeight="1" x14ac:dyDescent="0.2">
      <c r="A61" s="70" t="s">
        <v>786</v>
      </c>
      <c r="B61" s="184">
        <f>B16+B20+B23+B40</f>
        <v>2298955.4000000004</v>
      </c>
      <c r="C61" s="184">
        <f t="shared" ref="C61" si="16">C16+C20+C23+C40</f>
        <v>0</v>
      </c>
      <c r="D61" s="184">
        <f>D16+D20+D23+D40</f>
        <v>2317404.6000000006</v>
      </c>
      <c r="E61" s="184">
        <f>E16+E20+E23+E40</f>
        <v>1944610.1320000002</v>
      </c>
      <c r="F61" s="184">
        <f t="shared" ref="F61:G61" si="17">F16+F20+F23+F40</f>
        <v>0</v>
      </c>
      <c r="G61" s="184">
        <f t="shared" si="17"/>
        <v>1944610.1320000002</v>
      </c>
      <c r="H61" s="184">
        <f>H16+H20+H23+H40</f>
        <v>1938258.8000000003</v>
      </c>
      <c r="I61" s="184">
        <f t="shared" ref="I61:J61" si="18">I16+I20+I23+I40</f>
        <v>0</v>
      </c>
      <c r="J61" s="184">
        <f t="shared" si="18"/>
        <v>1938258.8000000003</v>
      </c>
    </row>
    <row r="62" spans="1:11" ht="30" hidden="1" customHeight="1" x14ac:dyDescent="0.2">
      <c r="A62" s="70"/>
      <c r="B62" s="184"/>
      <c r="C62" s="185"/>
      <c r="D62" s="186"/>
      <c r="E62" s="186"/>
      <c r="F62" s="186"/>
      <c r="G62" s="186"/>
      <c r="H62" s="186"/>
      <c r="I62" s="186"/>
      <c r="J62" s="187"/>
    </row>
    <row r="63" spans="1:11" ht="27.75" hidden="1" customHeight="1" x14ac:dyDescent="0.2">
      <c r="A63" s="188" t="s">
        <v>787</v>
      </c>
      <c r="B63" s="189">
        <f>B61-B16</f>
        <v>2124398.4000000004</v>
      </c>
      <c r="C63" s="189">
        <f t="shared" ref="C63:J63" si="19">C61-C16</f>
        <v>0</v>
      </c>
      <c r="D63" s="189">
        <f t="shared" si="19"/>
        <v>2124398.4000000004</v>
      </c>
      <c r="E63" s="189">
        <f t="shared" si="19"/>
        <v>1840786.0320000001</v>
      </c>
      <c r="F63" s="189">
        <f t="shared" si="19"/>
        <v>0</v>
      </c>
      <c r="G63" s="189">
        <f t="shared" si="19"/>
        <v>1840786.0320000001</v>
      </c>
      <c r="H63" s="189">
        <f t="shared" si="19"/>
        <v>1850523.6000000003</v>
      </c>
      <c r="I63" s="189">
        <f t="shared" si="19"/>
        <v>0</v>
      </c>
      <c r="J63" s="189">
        <f t="shared" si="19"/>
        <v>1850523.6000000003</v>
      </c>
    </row>
    <row r="64" spans="1:11" x14ac:dyDescent="0.2">
      <c r="B64" s="190"/>
      <c r="C64" s="191"/>
      <c r="D64" s="191"/>
      <c r="E64" s="191"/>
      <c r="F64" s="191"/>
      <c r="G64" s="191"/>
      <c r="H64" s="191"/>
      <c r="I64" s="191"/>
      <c r="J64" s="191"/>
    </row>
  </sheetData>
  <mergeCells count="1">
    <mergeCell ref="A11:J11"/>
  </mergeCells>
  <pageMargins left="0.39370078740157483" right="0.39370078740157483" top="0.98425196850393704" bottom="0.39370078740157483" header="0.51181102362204722" footer="0.31496062992125984"/>
  <pageSetup paperSize="9" scale="78" fitToHeight="5" orientation="landscape" r:id="rId1"/>
  <headerFooter differentFirst="1" alignWithMargins="0">
    <firstHeader xml:space="preserve">&amp;C&amp;P
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Дх</vt:lpstr>
      <vt:lpstr>МП </vt:lpstr>
      <vt:lpstr>вед.</vt:lpstr>
      <vt:lpstr>источ.</vt:lpstr>
      <vt:lpstr>госполном</vt:lpstr>
      <vt:lpstr>вед.!APPT</vt:lpstr>
      <vt:lpstr>вед.!SIGN</vt:lpstr>
      <vt:lpstr>вед.!Заголовки_для_печати</vt:lpstr>
      <vt:lpstr>госполном!Заголовки_для_печати</vt:lpstr>
      <vt:lpstr>Дх!Заголовки_для_печати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User</cp:lastModifiedBy>
  <cp:lastPrinted>2025-10-01T10:01:31Z</cp:lastPrinted>
  <dcterms:created xsi:type="dcterms:W3CDTF">2021-09-22T04:47:41Z</dcterms:created>
  <dcterms:modified xsi:type="dcterms:W3CDTF">2025-10-24T03:00:40Z</dcterms:modified>
</cp:coreProperties>
</file>